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５．営繕業務\４．計画（大規模）修繕\平成31年度\設委第1号　工学部棟他空調設備改修工事設計委託\03公告\工学部棟他空調設備改修工事設計委託\HP掲載用\"/>
    </mc:Choice>
  </mc:AlternateContent>
  <bookViews>
    <workbookView xWindow="0" yWindow="0" windowWidth="20490" windowHeight="5685"/>
  </bookViews>
  <sheets>
    <sheet name="別紙２　工学(C0棟-C6棟)" sheetId="8" r:id="rId1"/>
    <sheet name="別紙４　湖沼実験施設" sheetId="9" r:id="rId2"/>
  </sheets>
  <definedNames>
    <definedName name="_xlnm.Print_Titles" localSheetId="0">'別紙２　工学(C0棟-C6棟)'!$1:$3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8" l="1"/>
  <c r="J145" i="8"/>
  <c r="J144" i="8"/>
  <c r="J143" i="8"/>
  <c r="J142" i="8"/>
  <c r="J141" i="8"/>
  <c r="J140" i="8"/>
  <c r="K140" i="8" s="1"/>
  <c r="J139" i="8"/>
  <c r="K139" i="8" s="1"/>
  <c r="J138" i="8"/>
  <c r="J137" i="8"/>
  <c r="J136" i="8"/>
  <c r="J135" i="8"/>
  <c r="J134" i="8"/>
  <c r="J133" i="8"/>
  <c r="J132" i="8"/>
  <c r="K132" i="8" s="1"/>
  <c r="J131" i="8"/>
  <c r="K131" i="8" s="1"/>
  <c r="J130" i="8"/>
  <c r="J129" i="8"/>
  <c r="J128" i="8"/>
  <c r="J127" i="8"/>
  <c r="J126" i="8"/>
  <c r="J125" i="8"/>
  <c r="J124" i="8"/>
  <c r="K124" i="8" s="1"/>
  <c r="J123" i="8"/>
  <c r="K123" i="8" s="1"/>
  <c r="J122" i="8"/>
  <c r="J121" i="8"/>
  <c r="J120" i="8"/>
  <c r="J119" i="8"/>
  <c r="J118" i="8"/>
  <c r="J117" i="8"/>
  <c r="J116" i="8"/>
  <c r="K116" i="8" s="1"/>
  <c r="J115" i="8"/>
  <c r="K115" i="8" s="1"/>
  <c r="J114" i="8"/>
  <c r="J113" i="8"/>
  <c r="J112" i="8"/>
  <c r="J111" i="8"/>
  <c r="J110" i="8"/>
  <c r="J109" i="8"/>
  <c r="J108" i="8"/>
  <c r="K108" i="8" s="1"/>
  <c r="J107" i="8"/>
  <c r="K107" i="8" s="1"/>
  <c r="J106" i="8"/>
  <c r="J105" i="8"/>
  <c r="J104" i="8"/>
  <c r="J103" i="8"/>
  <c r="J102" i="8"/>
  <c r="J101" i="8"/>
  <c r="J100" i="8"/>
  <c r="K100" i="8" s="1"/>
  <c r="J99" i="8"/>
  <c r="K99" i="8" s="1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K41" i="8" s="1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I146" i="8"/>
  <c r="E15" i="9" l="1"/>
  <c r="E14" i="9"/>
  <c r="E13" i="9"/>
  <c r="E12" i="9"/>
  <c r="E11" i="9"/>
  <c r="E10" i="9"/>
  <c r="E9" i="9"/>
  <c r="E8" i="9"/>
  <c r="E7" i="9"/>
  <c r="E6" i="9"/>
  <c r="E5" i="9"/>
  <c r="E4" i="9"/>
  <c r="I13" i="9"/>
  <c r="H16" i="9"/>
  <c r="I15" i="9"/>
  <c r="J15" i="9" s="1"/>
  <c r="I14" i="9"/>
  <c r="J14" i="9" s="1"/>
  <c r="I12" i="9"/>
  <c r="I11" i="9"/>
  <c r="J11" i="9" s="1"/>
  <c r="I10" i="9"/>
  <c r="J10" i="9" s="1"/>
  <c r="I9" i="9"/>
  <c r="J9" i="9" s="1"/>
  <c r="I8" i="9"/>
  <c r="I7" i="9"/>
  <c r="J7" i="9" s="1"/>
  <c r="I6" i="9"/>
  <c r="J6" i="9" s="1"/>
  <c r="I5" i="9"/>
  <c r="J5" i="9" s="1"/>
  <c r="I4" i="9"/>
  <c r="J4" i="9" l="1"/>
  <c r="J8" i="9"/>
  <c r="J12" i="9"/>
  <c r="J13" i="9"/>
  <c r="K12" i="9"/>
  <c r="L9" i="9" s="1"/>
  <c r="E16" i="9"/>
  <c r="K7" i="9"/>
  <c r="L4" i="9" s="1"/>
  <c r="F97" i="8"/>
  <c r="K97" i="8" s="1"/>
  <c r="F71" i="8"/>
  <c r="K71" i="8" s="1"/>
  <c r="F145" i="8" l="1"/>
  <c r="K145" i="8" s="1"/>
  <c r="F144" i="8"/>
  <c r="K144" i="8" s="1"/>
  <c r="F143" i="8"/>
  <c r="K143" i="8" s="1"/>
  <c r="F142" i="8"/>
  <c r="K142" i="8" s="1"/>
  <c r="F141" i="8"/>
  <c r="K141" i="8" s="1"/>
  <c r="F138" i="8"/>
  <c r="K138" i="8" s="1"/>
  <c r="F137" i="8"/>
  <c r="K137" i="8" s="1"/>
  <c r="F136" i="8"/>
  <c r="K136" i="8" s="1"/>
  <c r="F135" i="8"/>
  <c r="K135" i="8" s="1"/>
  <c r="F134" i="8"/>
  <c r="K134" i="8" s="1"/>
  <c r="F133" i="8"/>
  <c r="K133" i="8" s="1"/>
  <c r="F130" i="8"/>
  <c r="K130" i="8" s="1"/>
  <c r="F129" i="8"/>
  <c r="K129" i="8" s="1"/>
  <c r="F128" i="8"/>
  <c r="K128" i="8" s="1"/>
  <c r="F127" i="8"/>
  <c r="K127" i="8" s="1"/>
  <c r="F126" i="8"/>
  <c r="K126" i="8" s="1"/>
  <c r="F125" i="8"/>
  <c r="K125" i="8" s="1"/>
  <c r="F122" i="8"/>
  <c r="K122" i="8" s="1"/>
  <c r="F121" i="8"/>
  <c r="K121" i="8" s="1"/>
  <c r="F120" i="8"/>
  <c r="K120" i="8" s="1"/>
  <c r="F119" i="8"/>
  <c r="K119" i="8" s="1"/>
  <c r="F118" i="8"/>
  <c r="K118" i="8" s="1"/>
  <c r="F117" i="8"/>
  <c r="K117" i="8" s="1"/>
  <c r="F114" i="8"/>
  <c r="K114" i="8" s="1"/>
  <c r="F113" i="8"/>
  <c r="K113" i="8" s="1"/>
  <c r="F112" i="8"/>
  <c r="K112" i="8" s="1"/>
  <c r="F111" i="8"/>
  <c r="K111" i="8" s="1"/>
  <c r="F110" i="8"/>
  <c r="K110" i="8" s="1"/>
  <c r="F109" i="8"/>
  <c r="K109" i="8" s="1"/>
  <c r="F106" i="8"/>
  <c r="K106" i="8" s="1"/>
  <c r="F105" i="8"/>
  <c r="K105" i="8" s="1"/>
  <c r="F104" i="8"/>
  <c r="K104" i="8" s="1"/>
  <c r="F103" i="8"/>
  <c r="K103" i="8" s="1"/>
  <c r="F102" i="8"/>
  <c r="K102" i="8" s="1"/>
  <c r="F101" i="8"/>
  <c r="K101" i="8" s="1"/>
  <c r="F98" i="8"/>
  <c r="K98" i="8" s="1"/>
  <c r="F96" i="8"/>
  <c r="K96" i="8" s="1"/>
  <c r="F95" i="8"/>
  <c r="K95" i="8" s="1"/>
  <c r="F94" i="8"/>
  <c r="K94" i="8" s="1"/>
  <c r="F93" i="8"/>
  <c r="K93" i="8" s="1"/>
  <c r="F92" i="8"/>
  <c r="K92" i="8" s="1"/>
  <c r="F91" i="8"/>
  <c r="K91" i="8" s="1"/>
  <c r="F90" i="8"/>
  <c r="K90" i="8" s="1"/>
  <c r="F89" i="8"/>
  <c r="K89" i="8" s="1"/>
  <c r="F88" i="8"/>
  <c r="K88" i="8" s="1"/>
  <c r="F87" i="8"/>
  <c r="K87" i="8" s="1"/>
  <c r="F86" i="8"/>
  <c r="K86" i="8" s="1"/>
  <c r="F85" i="8"/>
  <c r="K85" i="8" s="1"/>
  <c r="F84" i="8"/>
  <c r="K84" i="8" s="1"/>
  <c r="F83" i="8"/>
  <c r="K83" i="8" s="1"/>
  <c r="F82" i="8"/>
  <c r="K82" i="8" s="1"/>
  <c r="F81" i="8"/>
  <c r="K81" i="8" s="1"/>
  <c r="F80" i="8"/>
  <c r="K80" i="8" s="1"/>
  <c r="F79" i="8"/>
  <c r="K79" i="8" s="1"/>
  <c r="F78" i="8"/>
  <c r="K78" i="8" s="1"/>
  <c r="F77" i="8"/>
  <c r="K77" i="8" s="1"/>
  <c r="F76" i="8"/>
  <c r="K76" i="8" s="1"/>
  <c r="F75" i="8"/>
  <c r="K75" i="8" s="1"/>
  <c r="F74" i="8"/>
  <c r="K74" i="8" s="1"/>
  <c r="F73" i="8"/>
  <c r="K73" i="8" s="1"/>
  <c r="F72" i="8"/>
  <c r="K72" i="8" s="1"/>
  <c r="F70" i="8"/>
  <c r="K70" i="8" s="1"/>
  <c r="F69" i="8"/>
  <c r="K69" i="8" s="1"/>
  <c r="F68" i="8"/>
  <c r="K68" i="8" s="1"/>
  <c r="F67" i="8"/>
  <c r="K67" i="8" s="1"/>
  <c r="F66" i="8"/>
  <c r="K66" i="8" s="1"/>
  <c r="F65" i="8"/>
  <c r="K65" i="8" s="1"/>
  <c r="F64" i="8"/>
  <c r="K64" i="8" s="1"/>
  <c r="F63" i="8"/>
  <c r="K63" i="8" s="1"/>
  <c r="F62" i="8"/>
  <c r="K62" i="8" s="1"/>
  <c r="F61" i="8"/>
  <c r="K61" i="8" s="1"/>
  <c r="F60" i="8"/>
  <c r="K60" i="8" s="1"/>
  <c r="F59" i="8"/>
  <c r="K59" i="8" s="1"/>
  <c r="F58" i="8"/>
  <c r="K58" i="8" s="1"/>
  <c r="F57" i="8"/>
  <c r="K57" i="8" s="1"/>
  <c r="F56" i="8"/>
  <c r="K56" i="8" s="1"/>
  <c r="F55" i="8"/>
  <c r="K55" i="8" s="1"/>
  <c r="F54" i="8"/>
  <c r="K54" i="8" s="1"/>
  <c r="F53" i="8"/>
  <c r="K53" i="8" s="1"/>
  <c r="F52" i="8"/>
  <c r="K52" i="8" s="1"/>
  <c r="F51" i="8"/>
  <c r="K51" i="8" s="1"/>
  <c r="F50" i="8"/>
  <c r="K50" i="8" s="1"/>
  <c r="F49" i="8"/>
  <c r="K49" i="8" s="1"/>
  <c r="F48" i="8"/>
  <c r="K48" i="8" s="1"/>
  <c r="F47" i="8"/>
  <c r="K47" i="8" s="1"/>
  <c r="F46" i="8"/>
  <c r="K46" i="8" s="1"/>
  <c r="F45" i="8"/>
  <c r="K45" i="8" s="1"/>
  <c r="F44" i="8"/>
  <c r="K44" i="8" s="1"/>
  <c r="F43" i="8"/>
  <c r="K43" i="8" s="1"/>
  <c r="F42" i="8"/>
  <c r="K42" i="8" s="1"/>
  <c r="F40" i="8"/>
  <c r="K40" i="8" s="1"/>
  <c r="F39" i="8"/>
  <c r="K39" i="8" s="1"/>
  <c r="F38" i="8"/>
  <c r="K38" i="8" s="1"/>
  <c r="F37" i="8"/>
  <c r="K37" i="8" s="1"/>
  <c r="F36" i="8"/>
  <c r="K36" i="8" s="1"/>
  <c r="F35" i="8"/>
  <c r="K35" i="8" s="1"/>
  <c r="F34" i="8"/>
  <c r="K34" i="8" s="1"/>
  <c r="F33" i="8"/>
  <c r="K33" i="8" s="1"/>
  <c r="F32" i="8"/>
  <c r="K32" i="8" s="1"/>
  <c r="F31" i="8"/>
  <c r="K31" i="8" s="1"/>
  <c r="F30" i="8"/>
  <c r="K30" i="8" s="1"/>
  <c r="F29" i="8"/>
  <c r="K29" i="8" s="1"/>
  <c r="F28" i="8"/>
  <c r="K28" i="8" s="1"/>
  <c r="F27" i="8"/>
  <c r="K27" i="8" s="1"/>
  <c r="F26" i="8"/>
  <c r="K26" i="8" s="1"/>
  <c r="F25" i="8"/>
  <c r="K25" i="8" s="1"/>
  <c r="F24" i="8"/>
  <c r="K24" i="8" s="1"/>
  <c r="F23" i="8"/>
  <c r="K23" i="8" s="1"/>
  <c r="F22" i="8"/>
  <c r="K22" i="8" s="1"/>
  <c r="F21" i="8"/>
  <c r="K21" i="8" s="1"/>
  <c r="F20" i="8"/>
  <c r="K20" i="8" s="1"/>
  <c r="F19" i="8"/>
  <c r="K19" i="8" s="1"/>
  <c r="F18" i="8"/>
  <c r="K18" i="8" s="1"/>
  <c r="F17" i="8"/>
  <c r="K17" i="8" s="1"/>
  <c r="F16" i="8"/>
  <c r="K16" i="8" s="1"/>
  <c r="F15" i="8"/>
  <c r="K15" i="8" s="1"/>
  <c r="F14" i="8"/>
  <c r="K14" i="8" s="1"/>
  <c r="F13" i="8"/>
  <c r="K13" i="8" s="1"/>
  <c r="F12" i="8"/>
  <c r="K12" i="8" s="1"/>
  <c r="F11" i="8"/>
  <c r="K11" i="8" s="1"/>
  <c r="F10" i="8"/>
  <c r="K10" i="8" s="1"/>
  <c r="F9" i="8"/>
  <c r="K9" i="8" s="1"/>
  <c r="F8" i="8"/>
  <c r="K8" i="8" s="1"/>
  <c r="F7" i="8"/>
  <c r="K7" i="8" s="1"/>
  <c r="F6" i="8"/>
  <c r="K6" i="8" s="1"/>
  <c r="F5" i="8"/>
  <c r="K5" i="8" s="1"/>
  <c r="F4" i="8"/>
  <c r="F146" i="8" l="1"/>
  <c r="K4" i="8"/>
</calcChain>
</file>

<file path=xl/sharedStrings.xml><?xml version="1.0" encoding="utf-8"?>
<sst xmlns="http://schemas.openxmlformats.org/spreadsheetml/2006/main" count="361" uniqueCount="78">
  <si>
    <t>棟名</t>
    <rPh sb="0" eb="1">
      <t>トウ</t>
    </rPh>
    <rPh sb="1" eb="2">
      <t>メイ</t>
    </rPh>
    <phoneticPr fontId="1"/>
  </si>
  <si>
    <t>階</t>
    <rPh sb="0" eb="1">
      <t>カイ</t>
    </rPh>
    <phoneticPr fontId="1"/>
  </si>
  <si>
    <t>室番号</t>
    <rPh sb="0" eb="1">
      <t>シツ</t>
    </rPh>
    <rPh sb="1" eb="3">
      <t>バンゴウ</t>
    </rPh>
    <phoneticPr fontId="1"/>
  </si>
  <si>
    <t>面積（㎡）</t>
    <rPh sb="0" eb="2">
      <t>メンセキ</t>
    </rPh>
    <phoneticPr fontId="1"/>
  </si>
  <si>
    <t>会議室</t>
    <rPh sb="0" eb="3">
      <t>カイギシツ</t>
    </rPh>
    <phoneticPr fontId="1"/>
  </si>
  <si>
    <t>研究室</t>
    <rPh sb="0" eb="3">
      <t>ケンキュウシツ</t>
    </rPh>
    <phoneticPr fontId="1"/>
  </si>
  <si>
    <t>談話室</t>
    <rPh sb="0" eb="3">
      <t>ダンワシツ</t>
    </rPh>
    <phoneticPr fontId="1"/>
  </si>
  <si>
    <t>演習室</t>
    <rPh sb="0" eb="2">
      <t>エンシュウ</t>
    </rPh>
    <rPh sb="2" eb="3">
      <t>シツ</t>
    </rPh>
    <phoneticPr fontId="1"/>
  </si>
  <si>
    <t>学生実験室</t>
    <rPh sb="0" eb="2">
      <t>ガクセイ</t>
    </rPh>
    <rPh sb="2" eb="5">
      <t>ジッケンシツ</t>
    </rPh>
    <phoneticPr fontId="1"/>
  </si>
  <si>
    <t>室内機タイプ</t>
    <rPh sb="0" eb="3">
      <t>シツナイキ</t>
    </rPh>
    <phoneticPr fontId="1"/>
  </si>
  <si>
    <t>室         名</t>
    <rPh sb="0" eb="1">
      <t>シツ</t>
    </rPh>
    <rPh sb="10" eb="11">
      <t>メイ</t>
    </rPh>
    <phoneticPr fontId="1"/>
  </si>
  <si>
    <t>番号</t>
    <rPh sb="0" eb="2">
      <t>バンゴウ</t>
    </rPh>
    <phoneticPr fontId="1"/>
  </si>
  <si>
    <t>台数</t>
    <rPh sb="0" eb="2">
      <t>ダイスウ</t>
    </rPh>
    <phoneticPr fontId="1"/>
  </si>
  <si>
    <t>冷房能力計</t>
    <rPh sb="0" eb="2">
      <t>レイボウ</t>
    </rPh>
    <rPh sb="2" eb="4">
      <t>ノウリョク</t>
    </rPh>
    <rPh sb="4" eb="5">
      <t>ケイ</t>
    </rPh>
    <phoneticPr fontId="1"/>
  </si>
  <si>
    <t>kw/m2</t>
    <phoneticPr fontId="1"/>
  </si>
  <si>
    <t>室外機</t>
    <rPh sb="0" eb="3">
      <t>シツガイキ</t>
    </rPh>
    <phoneticPr fontId="1"/>
  </si>
  <si>
    <t>学部長室</t>
    <rPh sb="0" eb="3">
      <t>ガクブチョウ</t>
    </rPh>
    <rPh sb="3" eb="4">
      <t>シツ</t>
    </rPh>
    <phoneticPr fontId="1"/>
  </si>
  <si>
    <t>学部長控室</t>
    <rPh sb="0" eb="3">
      <t>ガクブチョウ</t>
    </rPh>
    <rPh sb="3" eb="5">
      <t>ヒカエシツ</t>
    </rPh>
    <phoneticPr fontId="1"/>
  </si>
  <si>
    <t>C0</t>
    <phoneticPr fontId="1"/>
  </si>
  <si>
    <t>C1</t>
  </si>
  <si>
    <t>C1</t>
    <phoneticPr fontId="1"/>
  </si>
  <si>
    <t>製図室</t>
    <rPh sb="0" eb="2">
      <t>セイズ</t>
    </rPh>
    <rPh sb="2" eb="3">
      <t>シツ</t>
    </rPh>
    <phoneticPr fontId="1"/>
  </si>
  <si>
    <t>実験準備室</t>
    <rPh sb="0" eb="2">
      <t>ジッケン</t>
    </rPh>
    <rPh sb="2" eb="4">
      <t>ジュンビ</t>
    </rPh>
    <rPh sb="4" eb="5">
      <t>シツ</t>
    </rPh>
    <phoneticPr fontId="1"/>
  </si>
  <si>
    <t>材料科学装置室</t>
    <rPh sb="0" eb="2">
      <t>ザイリョウ</t>
    </rPh>
    <rPh sb="2" eb="4">
      <t>カガク</t>
    </rPh>
    <rPh sb="4" eb="6">
      <t>ソウチ</t>
    </rPh>
    <rPh sb="6" eb="7">
      <t>シツ</t>
    </rPh>
    <phoneticPr fontId="1"/>
  </si>
  <si>
    <t>材料科学実験室</t>
    <rPh sb="0" eb="2">
      <t>ザイリョウ</t>
    </rPh>
    <rPh sb="2" eb="4">
      <t>カガク</t>
    </rPh>
    <rPh sb="4" eb="7">
      <t>ジッケンシツ</t>
    </rPh>
    <phoneticPr fontId="1"/>
  </si>
  <si>
    <t>機械システム工学装置室</t>
    <rPh sb="0" eb="2">
      <t>キカイ</t>
    </rPh>
    <rPh sb="6" eb="8">
      <t>コウガク</t>
    </rPh>
    <rPh sb="8" eb="10">
      <t>ソウチ</t>
    </rPh>
    <rPh sb="10" eb="11">
      <t>シツ</t>
    </rPh>
    <phoneticPr fontId="1"/>
  </si>
  <si>
    <t>共同装置室</t>
    <rPh sb="0" eb="2">
      <t>キョウドウ</t>
    </rPh>
    <rPh sb="2" eb="4">
      <t>ソウチ</t>
    </rPh>
    <rPh sb="4" eb="5">
      <t>シツ</t>
    </rPh>
    <phoneticPr fontId="1"/>
  </si>
  <si>
    <t>機械システム工学実験室</t>
    <rPh sb="0" eb="2">
      <t>キカイ</t>
    </rPh>
    <rPh sb="6" eb="8">
      <t>コウガク</t>
    </rPh>
    <rPh sb="8" eb="11">
      <t>ジッケンシツ</t>
    </rPh>
    <phoneticPr fontId="1"/>
  </si>
  <si>
    <t>C2</t>
    <phoneticPr fontId="1"/>
  </si>
  <si>
    <t>技術員室</t>
    <rPh sb="0" eb="3">
      <t>ギジュツイン</t>
    </rPh>
    <rPh sb="3" eb="4">
      <t>シツ</t>
    </rPh>
    <phoneticPr fontId="1"/>
  </si>
  <si>
    <t>第１機械実習室</t>
    <rPh sb="0" eb="1">
      <t>ダイ</t>
    </rPh>
    <rPh sb="2" eb="4">
      <t>キカイ</t>
    </rPh>
    <rPh sb="4" eb="6">
      <t>ジッシュウ</t>
    </rPh>
    <rPh sb="6" eb="7">
      <t>シツ</t>
    </rPh>
    <phoneticPr fontId="1"/>
  </si>
  <si>
    <t>第２機械実習室</t>
    <rPh sb="0" eb="1">
      <t>ダイ</t>
    </rPh>
    <rPh sb="2" eb="4">
      <t>キカイ</t>
    </rPh>
    <rPh sb="4" eb="6">
      <t>ジッシュウ</t>
    </rPh>
    <rPh sb="6" eb="7">
      <t>シツ</t>
    </rPh>
    <phoneticPr fontId="1"/>
  </si>
  <si>
    <t>研究実験室</t>
    <rPh sb="0" eb="2">
      <t>ケンキュウ</t>
    </rPh>
    <rPh sb="2" eb="5">
      <t>ジッケンシツ</t>
    </rPh>
    <phoneticPr fontId="1"/>
  </si>
  <si>
    <t>C3</t>
    <phoneticPr fontId="1"/>
  </si>
  <si>
    <t>研究室</t>
    <rPh sb="0" eb="2">
      <t>ケンキュウ</t>
    </rPh>
    <phoneticPr fontId="1"/>
  </si>
  <si>
    <t>コピー室</t>
    <rPh sb="3" eb="4">
      <t>シツ</t>
    </rPh>
    <phoneticPr fontId="1"/>
  </si>
  <si>
    <t>資料室</t>
    <rPh sb="0" eb="3">
      <t>シリョウシツ</t>
    </rPh>
    <phoneticPr fontId="1"/>
  </si>
  <si>
    <t>C4</t>
    <phoneticPr fontId="1"/>
  </si>
  <si>
    <t>研究実験室</t>
    <rPh sb="0" eb="5">
      <t>ケンキュウジッケンシツ</t>
    </rPh>
    <phoneticPr fontId="1"/>
  </si>
  <si>
    <t>就職資料室</t>
    <rPh sb="0" eb="2">
      <t>シュウショク</t>
    </rPh>
    <rPh sb="2" eb="5">
      <t>シリョウシツ</t>
    </rPh>
    <phoneticPr fontId="1"/>
  </si>
  <si>
    <t>工学教育推進室</t>
    <rPh sb="0" eb="2">
      <t>コウガク</t>
    </rPh>
    <rPh sb="2" eb="4">
      <t>キョウイク</t>
    </rPh>
    <rPh sb="4" eb="6">
      <t>スイシン</t>
    </rPh>
    <rPh sb="6" eb="7">
      <t>シツ</t>
    </rPh>
    <phoneticPr fontId="1"/>
  </si>
  <si>
    <t>C5</t>
    <phoneticPr fontId="1"/>
  </si>
  <si>
    <t>C6</t>
    <phoneticPr fontId="1"/>
  </si>
  <si>
    <t>談話室</t>
    <rPh sb="0" eb="2">
      <t>ダンワ</t>
    </rPh>
    <rPh sb="2" eb="3">
      <t>シツ</t>
    </rPh>
    <phoneticPr fontId="1"/>
  </si>
  <si>
    <t>事務室</t>
    <rPh sb="0" eb="3">
      <t>ジムシツ</t>
    </rPh>
    <phoneticPr fontId="1"/>
  </si>
  <si>
    <t>C4</t>
  </si>
  <si>
    <t>書庫（空調は使用していないとの事）</t>
    <rPh sb="0" eb="2">
      <t>ショコ</t>
    </rPh>
    <rPh sb="3" eb="5">
      <t>クウチョウ</t>
    </rPh>
    <rPh sb="6" eb="8">
      <t>シヨウ</t>
    </rPh>
    <rPh sb="15" eb="16">
      <t>コト</t>
    </rPh>
    <phoneticPr fontId="1"/>
  </si>
  <si>
    <t>馬力× 台</t>
    <rPh sb="0" eb="2">
      <t>バリキ</t>
    </rPh>
    <rPh sb="4" eb="5">
      <t>ダイ</t>
    </rPh>
    <phoneticPr fontId="1"/>
  </si>
  <si>
    <t>C0</t>
  </si>
  <si>
    <t>前室</t>
    <rPh sb="0" eb="2">
      <t>ゼンシツ</t>
    </rPh>
    <phoneticPr fontId="1"/>
  </si>
  <si>
    <t>C3</t>
  </si>
  <si>
    <t>-</t>
  </si>
  <si>
    <t>学部情報室(情報処理室)</t>
    <rPh sb="0" eb="2">
      <t>ガクブ</t>
    </rPh>
    <rPh sb="2" eb="4">
      <t>ジョウホウ</t>
    </rPh>
    <rPh sb="4" eb="5">
      <t>シツ</t>
    </rPh>
    <rPh sb="6" eb="8">
      <t>ジョウホウ</t>
    </rPh>
    <rPh sb="8" eb="10">
      <t>ショリ</t>
    </rPh>
    <rPh sb="10" eb="11">
      <t>シツ</t>
    </rPh>
    <phoneticPr fontId="1"/>
  </si>
  <si>
    <t>-</t>
    <phoneticPr fontId="1"/>
  </si>
  <si>
    <t>電気室</t>
    <rPh sb="0" eb="2">
      <t>デンキ</t>
    </rPh>
    <rPh sb="2" eb="3">
      <t>シツ</t>
    </rPh>
    <phoneticPr fontId="1"/>
  </si>
  <si>
    <t>学生実験室準備室</t>
    <rPh sb="0" eb="2">
      <t>ガクセイ</t>
    </rPh>
    <rPh sb="2" eb="5">
      <t>ジッケンシツ</t>
    </rPh>
    <rPh sb="5" eb="7">
      <t>ジュンビ</t>
    </rPh>
    <rPh sb="7" eb="8">
      <t>シツ</t>
    </rPh>
    <phoneticPr fontId="1"/>
  </si>
  <si>
    <t>機材室</t>
    <rPh sb="0" eb="2">
      <t>キザイ</t>
    </rPh>
    <rPh sb="2" eb="3">
      <t>シツ</t>
    </rPh>
    <phoneticPr fontId="1"/>
  </si>
  <si>
    <t>仮眠室</t>
    <rPh sb="0" eb="3">
      <t>カミンシツ</t>
    </rPh>
    <phoneticPr fontId="1"/>
  </si>
  <si>
    <t>講義室</t>
    <rPh sb="0" eb="3">
      <t>コウギシツ</t>
    </rPh>
    <phoneticPr fontId="1"/>
  </si>
  <si>
    <t>研究室１</t>
    <rPh sb="0" eb="3">
      <t>ケンキュウシツ</t>
    </rPh>
    <phoneticPr fontId="1"/>
  </si>
  <si>
    <t>教員実験室１</t>
    <rPh sb="0" eb="2">
      <t>キョウイン</t>
    </rPh>
    <rPh sb="2" eb="5">
      <t>ジッケンシツ</t>
    </rPh>
    <phoneticPr fontId="1"/>
  </si>
  <si>
    <t>研究室２</t>
    <rPh sb="0" eb="3">
      <t>ケンキュウシツ</t>
    </rPh>
    <phoneticPr fontId="1"/>
  </si>
  <si>
    <t>教員実験室２</t>
    <rPh sb="0" eb="2">
      <t>キョウイン</t>
    </rPh>
    <rPh sb="2" eb="5">
      <t>ジッケンシツ</t>
    </rPh>
    <phoneticPr fontId="1"/>
  </si>
  <si>
    <t>機器室</t>
    <rPh sb="0" eb="2">
      <t>キキ</t>
    </rPh>
    <rPh sb="2" eb="3">
      <t>シツ</t>
    </rPh>
    <phoneticPr fontId="1"/>
  </si>
  <si>
    <t>管理実験棟</t>
    <rPh sb="0" eb="2">
      <t>カンリ</t>
    </rPh>
    <rPh sb="2" eb="5">
      <t>ジッケントウ</t>
    </rPh>
    <phoneticPr fontId="1"/>
  </si>
  <si>
    <t>1階=</t>
    <rPh sb="1" eb="2">
      <t>カイ</t>
    </rPh>
    <phoneticPr fontId="1"/>
  </si>
  <si>
    <t>系統ごとの馬力数</t>
    <rPh sb="0" eb="2">
      <t>ケイトウ</t>
    </rPh>
    <rPh sb="5" eb="7">
      <t>バリキ</t>
    </rPh>
    <rPh sb="7" eb="8">
      <t>スウ</t>
    </rPh>
    <phoneticPr fontId="1"/>
  </si>
  <si>
    <t>天井埋込ｶｾｯﾄ</t>
    <rPh sb="0" eb="2">
      <t>テンジョウ</t>
    </rPh>
    <rPh sb="2" eb="4">
      <t>ウメコミ</t>
    </rPh>
    <phoneticPr fontId="1"/>
  </si>
  <si>
    <t>天井ﾋﾞﾙﾄｲﾝ</t>
    <rPh sb="0" eb="2">
      <t>テンジョウ</t>
    </rPh>
    <phoneticPr fontId="1"/>
  </si>
  <si>
    <t>2階=</t>
    <rPh sb="1" eb="2">
      <t>カイ</t>
    </rPh>
    <phoneticPr fontId="1"/>
  </si>
  <si>
    <t>天井隠ぺい</t>
    <rPh sb="0" eb="2">
      <t>テンジョウ</t>
    </rPh>
    <rPh sb="2" eb="3">
      <t>イン</t>
    </rPh>
    <phoneticPr fontId="1"/>
  </si>
  <si>
    <t>※天井ビルトイン形および天井隠ぺい形は、天井吊り形への更新も可とする。</t>
    <rPh sb="1" eb="3">
      <t>テンジョウ</t>
    </rPh>
    <rPh sb="8" eb="9">
      <t>ガタ</t>
    </rPh>
    <rPh sb="12" eb="14">
      <t>テンジョウ</t>
    </rPh>
    <rPh sb="14" eb="15">
      <t>イン</t>
    </rPh>
    <rPh sb="17" eb="18">
      <t>ガタ</t>
    </rPh>
    <rPh sb="20" eb="22">
      <t>テンジョウ</t>
    </rPh>
    <rPh sb="22" eb="23">
      <t>ツ</t>
    </rPh>
    <rPh sb="24" eb="25">
      <t>ガタ</t>
    </rPh>
    <rPh sb="27" eb="29">
      <t>コウシン</t>
    </rPh>
    <rPh sb="30" eb="31">
      <t>カ</t>
    </rPh>
    <phoneticPr fontId="1"/>
  </si>
  <si>
    <t>研究室(旧コピー室)</t>
    <rPh sb="0" eb="3">
      <t>ケンキュウシツ</t>
    </rPh>
    <rPh sb="4" eb="5">
      <t>キュウ</t>
    </rPh>
    <rPh sb="8" eb="9">
      <t>シツ</t>
    </rPh>
    <phoneticPr fontId="1"/>
  </si>
  <si>
    <t>実習室</t>
    <rPh sb="0" eb="3">
      <t>ジッシュウシツ</t>
    </rPh>
    <phoneticPr fontId="1"/>
  </si>
  <si>
    <t>内機冷房能力</t>
    <rPh sb="0" eb="2">
      <t>ナイキ</t>
    </rPh>
    <rPh sb="2" eb="4">
      <t>レイボウ</t>
    </rPh>
    <rPh sb="4" eb="6">
      <t>ノウリョク</t>
    </rPh>
    <phoneticPr fontId="1"/>
  </si>
  <si>
    <t>（湖沼実験施設で個別空調を更新する箇所）</t>
    <phoneticPr fontId="1"/>
  </si>
  <si>
    <t>＜別紙４＞湖沼実験施設空調改修一覧表</t>
    <rPh sb="1" eb="3">
      <t>ベッシ</t>
    </rPh>
    <rPh sb="5" eb="7">
      <t>コショウ</t>
    </rPh>
    <rPh sb="7" eb="9">
      <t>ジッケン</t>
    </rPh>
    <rPh sb="9" eb="11">
      <t>シセツ</t>
    </rPh>
    <rPh sb="11" eb="13">
      <t>クウチョウ</t>
    </rPh>
    <rPh sb="13" eb="15">
      <t>カイシュウ</t>
    </rPh>
    <rPh sb="15" eb="17">
      <t>イチラン</t>
    </rPh>
    <rPh sb="17" eb="18">
      <t>ヒョウ</t>
    </rPh>
    <phoneticPr fontId="1"/>
  </si>
  <si>
    <t>&lt;別紙２&gt;工学部棟空調改修一覧表</t>
    <rPh sb="1" eb="3">
      <t>ベッシ</t>
    </rPh>
    <rPh sb="5" eb="8">
      <t>コウガクブ</t>
    </rPh>
    <rPh sb="8" eb="9">
      <t>トウ</t>
    </rPh>
    <rPh sb="9" eb="11">
      <t>クウチョウ</t>
    </rPh>
    <rPh sb="11" eb="13">
      <t>カイシュウ</t>
    </rPh>
    <rPh sb="13" eb="15">
      <t>イチラン</t>
    </rPh>
    <rPh sb="15" eb="1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</si>
</sst>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_ ;[Red]\-#,##0.0\ "/>
    <numFmt numFmtId="178" formatCode="#,##0.00_ ;[Red]\-#,##0.00\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3" fillId="0" borderId="0" xfId="0" applyNumberFormat="1" applyFont="1" applyBorder="1">
      <alignment vertical="center"/>
    </xf>
    <xf numFmtId="0" fontId="3" fillId="0" borderId="0" xfId="0" applyFont="1" applyBorder="1" applyAlignment="1">
      <alignment horizontal="right" vertical="center"/>
    </xf>
    <xf numFmtId="38" fontId="3" fillId="0" borderId="0" xfId="1" applyFont="1">
      <alignment vertical="center"/>
    </xf>
    <xf numFmtId="0" fontId="3" fillId="3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8" fontId="3" fillId="0" borderId="2" xfId="0" applyNumberFormat="1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3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70"/>
  <sheetViews>
    <sheetView tabSelected="1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/>
    </sheetView>
  </sheetViews>
  <sheetFormatPr defaultRowHeight="13.5" x14ac:dyDescent="0.4"/>
  <cols>
    <col min="1" max="3" width="5.625" style="6" customWidth="1"/>
    <col min="4" max="4" width="7.625" style="6" customWidth="1"/>
    <col min="5" max="5" width="29.5" style="5" customWidth="1"/>
    <col min="6" max="6" width="11.25" style="14" customWidth="1"/>
    <col min="7" max="7" width="11" style="6" hidden="1" customWidth="1"/>
    <col min="8" max="8" width="9" style="5" hidden="1" customWidth="1"/>
    <col min="9" max="9" width="7.75" style="5" hidden="1" customWidth="1"/>
    <col min="10" max="11" width="9" style="5" hidden="1" customWidth="1"/>
    <col min="12" max="16384" width="9" style="5"/>
  </cols>
  <sheetData>
    <row r="1" spans="1:11" x14ac:dyDescent="0.4">
      <c r="A1" s="4" t="s">
        <v>77</v>
      </c>
    </row>
    <row r="2" spans="1:11" x14ac:dyDescent="0.4">
      <c r="A2" s="15"/>
      <c r="D2" s="4"/>
      <c r="E2" s="6"/>
      <c r="F2" s="16"/>
    </row>
    <row r="3" spans="1:11" x14ac:dyDescent="0.4">
      <c r="A3" s="7" t="s">
        <v>11</v>
      </c>
      <c r="B3" s="7" t="s">
        <v>0</v>
      </c>
      <c r="C3" s="7" t="s">
        <v>1</v>
      </c>
      <c r="D3" s="7" t="s">
        <v>2</v>
      </c>
      <c r="E3" s="7" t="s">
        <v>10</v>
      </c>
      <c r="F3" s="1" t="s">
        <v>3</v>
      </c>
      <c r="G3" s="38" t="s">
        <v>9</v>
      </c>
      <c r="H3" s="38" t="s">
        <v>74</v>
      </c>
      <c r="I3" s="8" t="s">
        <v>12</v>
      </c>
      <c r="J3" s="9" t="s">
        <v>13</v>
      </c>
      <c r="K3" s="8" t="s">
        <v>14</v>
      </c>
    </row>
    <row r="4" spans="1:11" x14ac:dyDescent="0.4">
      <c r="A4" s="7">
        <v>1</v>
      </c>
      <c r="B4" s="7" t="s">
        <v>18</v>
      </c>
      <c r="C4" s="7">
        <v>1</v>
      </c>
      <c r="D4" s="7" t="s">
        <v>51</v>
      </c>
      <c r="E4" s="3" t="s">
        <v>16</v>
      </c>
      <c r="F4" s="32">
        <f>7.4*6.5</f>
        <v>48.1</v>
      </c>
      <c r="G4" s="18"/>
      <c r="H4" s="19"/>
      <c r="I4" s="7"/>
      <c r="J4" s="19">
        <f>H4*I4</f>
        <v>0</v>
      </c>
      <c r="K4" s="40">
        <f>J4/F4</f>
        <v>0</v>
      </c>
    </row>
    <row r="5" spans="1:11" x14ac:dyDescent="0.4">
      <c r="A5" s="7">
        <v>2</v>
      </c>
      <c r="B5" s="7" t="s">
        <v>48</v>
      </c>
      <c r="C5" s="7">
        <v>1</v>
      </c>
      <c r="D5" s="7" t="s">
        <v>51</v>
      </c>
      <c r="E5" s="3" t="s">
        <v>17</v>
      </c>
      <c r="F5" s="32">
        <f>3.7*7</f>
        <v>25.900000000000002</v>
      </c>
      <c r="G5" s="18"/>
      <c r="H5" s="19"/>
      <c r="I5" s="7"/>
      <c r="J5" s="19">
        <f t="shared" ref="J5:J68" si="0">H5*I5</f>
        <v>0</v>
      </c>
      <c r="K5" s="40">
        <f t="shared" ref="K5:K68" si="1">J5/F5</f>
        <v>0</v>
      </c>
    </row>
    <row r="6" spans="1:11" x14ac:dyDescent="0.4">
      <c r="A6" s="7">
        <v>3</v>
      </c>
      <c r="B6" s="7" t="s">
        <v>18</v>
      </c>
      <c r="C6" s="7">
        <v>1</v>
      </c>
      <c r="D6" s="7" t="s">
        <v>51</v>
      </c>
      <c r="E6" s="3" t="s">
        <v>49</v>
      </c>
      <c r="F6" s="32">
        <f>3.7*3.5</f>
        <v>12.950000000000001</v>
      </c>
      <c r="G6" s="18"/>
      <c r="H6" s="19"/>
      <c r="I6" s="7"/>
      <c r="J6" s="19">
        <f t="shared" si="0"/>
        <v>0</v>
      </c>
      <c r="K6" s="40">
        <f t="shared" si="1"/>
        <v>0</v>
      </c>
    </row>
    <row r="7" spans="1:11" x14ac:dyDescent="0.4">
      <c r="A7" s="7">
        <v>4</v>
      </c>
      <c r="B7" s="7" t="s">
        <v>18</v>
      </c>
      <c r="C7" s="7">
        <v>2</v>
      </c>
      <c r="D7" s="7" t="s">
        <v>51</v>
      </c>
      <c r="E7" s="3" t="s">
        <v>4</v>
      </c>
      <c r="F7" s="32">
        <f>7.4*13.5</f>
        <v>99.9</v>
      </c>
      <c r="G7" s="18"/>
      <c r="H7" s="19"/>
      <c r="I7" s="7"/>
      <c r="J7" s="19">
        <f t="shared" si="0"/>
        <v>0</v>
      </c>
      <c r="K7" s="40">
        <f t="shared" si="1"/>
        <v>0</v>
      </c>
    </row>
    <row r="8" spans="1:11" x14ac:dyDescent="0.4">
      <c r="A8" s="7">
        <v>5</v>
      </c>
      <c r="B8" s="7" t="s">
        <v>19</v>
      </c>
      <c r="C8" s="7">
        <v>1</v>
      </c>
      <c r="D8" s="7">
        <v>101</v>
      </c>
      <c r="E8" s="3" t="s">
        <v>25</v>
      </c>
      <c r="F8" s="32">
        <f>9.6*12.5</f>
        <v>120</v>
      </c>
      <c r="G8" s="18"/>
      <c r="H8" s="19"/>
      <c r="I8" s="7"/>
      <c r="J8" s="19">
        <f t="shared" si="0"/>
        <v>0</v>
      </c>
      <c r="K8" s="40">
        <f t="shared" si="1"/>
        <v>0</v>
      </c>
    </row>
    <row r="9" spans="1:11" x14ac:dyDescent="0.4">
      <c r="A9" s="7">
        <v>6</v>
      </c>
      <c r="B9" s="7" t="s">
        <v>19</v>
      </c>
      <c r="C9" s="7">
        <v>1</v>
      </c>
      <c r="D9" s="7">
        <v>102</v>
      </c>
      <c r="E9" s="3" t="s">
        <v>27</v>
      </c>
      <c r="F9" s="32">
        <f>20.8*12.5</f>
        <v>260</v>
      </c>
      <c r="G9" s="18"/>
      <c r="H9" s="19"/>
      <c r="I9" s="7"/>
      <c r="J9" s="19">
        <f t="shared" si="0"/>
        <v>0</v>
      </c>
      <c r="K9" s="40">
        <f t="shared" si="1"/>
        <v>0</v>
      </c>
    </row>
    <row r="10" spans="1:11" x14ac:dyDescent="0.4">
      <c r="A10" s="7">
        <v>7</v>
      </c>
      <c r="B10" s="7" t="s">
        <v>19</v>
      </c>
      <c r="C10" s="7">
        <v>1</v>
      </c>
      <c r="D10" s="7">
        <v>103</v>
      </c>
      <c r="E10" s="3" t="s">
        <v>22</v>
      </c>
      <c r="F10" s="32">
        <f>4.8*12.5</f>
        <v>60</v>
      </c>
      <c r="G10" s="18"/>
      <c r="H10" s="19"/>
      <c r="I10" s="7"/>
      <c r="J10" s="19">
        <f t="shared" si="0"/>
        <v>0</v>
      </c>
      <c r="K10" s="40">
        <f t="shared" si="1"/>
        <v>0</v>
      </c>
    </row>
    <row r="11" spans="1:11" x14ac:dyDescent="0.4">
      <c r="A11" s="7">
        <v>8</v>
      </c>
      <c r="B11" s="7" t="s">
        <v>19</v>
      </c>
      <c r="C11" s="7">
        <v>1</v>
      </c>
      <c r="D11" s="7">
        <v>104</v>
      </c>
      <c r="E11" s="3" t="s">
        <v>26</v>
      </c>
      <c r="F11" s="32">
        <f>4*7.5</f>
        <v>30</v>
      </c>
      <c r="G11" s="18"/>
      <c r="H11" s="19"/>
      <c r="I11" s="7"/>
      <c r="J11" s="19">
        <f t="shared" si="0"/>
        <v>0</v>
      </c>
      <c r="K11" s="40">
        <f t="shared" si="1"/>
        <v>0</v>
      </c>
    </row>
    <row r="12" spans="1:11" x14ac:dyDescent="0.4">
      <c r="A12" s="7">
        <v>9</v>
      </c>
      <c r="B12" s="7" t="s">
        <v>19</v>
      </c>
      <c r="C12" s="7">
        <v>1</v>
      </c>
      <c r="D12" s="7">
        <v>105</v>
      </c>
      <c r="E12" s="3" t="s">
        <v>26</v>
      </c>
      <c r="F12" s="32">
        <f>4*7.5</f>
        <v>30</v>
      </c>
      <c r="G12" s="18"/>
      <c r="H12" s="19"/>
      <c r="I12" s="7"/>
      <c r="J12" s="19">
        <f t="shared" si="0"/>
        <v>0</v>
      </c>
      <c r="K12" s="40">
        <f t="shared" si="1"/>
        <v>0</v>
      </c>
    </row>
    <row r="13" spans="1:11" x14ac:dyDescent="0.4">
      <c r="A13" s="7">
        <v>10</v>
      </c>
      <c r="B13" s="7" t="s">
        <v>19</v>
      </c>
      <c r="C13" s="7">
        <v>1</v>
      </c>
      <c r="D13" s="7">
        <v>106</v>
      </c>
      <c r="E13" s="3" t="s">
        <v>26</v>
      </c>
      <c r="F13" s="32">
        <f>12*5</f>
        <v>60</v>
      </c>
      <c r="G13" s="18"/>
      <c r="H13" s="19"/>
      <c r="I13" s="7"/>
      <c r="J13" s="19">
        <f t="shared" si="0"/>
        <v>0</v>
      </c>
      <c r="K13" s="40">
        <f t="shared" si="1"/>
        <v>0</v>
      </c>
    </row>
    <row r="14" spans="1:11" x14ac:dyDescent="0.4">
      <c r="A14" s="7">
        <v>11</v>
      </c>
      <c r="B14" s="7" t="s">
        <v>19</v>
      </c>
      <c r="C14" s="7">
        <v>1</v>
      </c>
      <c r="D14" s="7">
        <v>107</v>
      </c>
      <c r="E14" s="3" t="s">
        <v>26</v>
      </c>
      <c r="F14" s="32">
        <f>6*5</f>
        <v>30</v>
      </c>
      <c r="G14" s="18"/>
      <c r="H14" s="19"/>
      <c r="I14" s="7"/>
      <c r="J14" s="19">
        <f t="shared" si="0"/>
        <v>0</v>
      </c>
      <c r="K14" s="40">
        <f t="shared" si="1"/>
        <v>0</v>
      </c>
    </row>
    <row r="15" spans="1:11" x14ac:dyDescent="0.4">
      <c r="A15" s="7">
        <v>12</v>
      </c>
      <c r="B15" s="7" t="s">
        <v>19</v>
      </c>
      <c r="C15" s="7">
        <v>1</v>
      </c>
      <c r="D15" s="7">
        <v>108</v>
      </c>
      <c r="E15" s="3" t="s">
        <v>26</v>
      </c>
      <c r="F15" s="32">
        <f t="shared" ref="F15:F16" si="2">6*5</f>
        <v>30</v>
      </c>
      <c r="G15" s="18"/>
      <c r="H15" s="19"/>
      <c r="I15" s="7"/>
      <c r="J15" s="19">
        <f t="shared" si="0"/>
        <v>0</v>
      </c>
      <c r="K15" s="40">
        <f t="shared" si="1"/>
        <v>0</v>
      </c>
    </row>
    <row r="16" spans="1:11" x14ac:dyDescent="0.4">
      <c r="A16" s="7">
        <v>13</v>
      </c>
      <c r="B16" s="7" t="s">
        <v>19</v>
      </c>
      <c r="C16" s="7">
        <v>1</v>
      </c>
      <c r="D16" s="7">
        <v>109</v>
      </c>
      <c r="E16" s="3" t="s">
        <v>26</v>
      </c>
      <c r="F16" s="32">
        <f t="shared" si="2"/>
        <v>30</v>
      </c>
      <c r="G16" s="18"/>
      <c r="H16" s="19"/>
      <c r="I16" s="7"/>
      <c r="J16" s="19">
        <f t="shared" si="0"/>
        <v>0</v>
      </c>
      <c r="K16" s="40">
        <f t="shared" si="1"/>
        <v>0</v>
      </c>
    </row>
    <row r="17" spans="1:11" x14ac:dyDescent="0.4">
      <c r="A17" s="7">
        <v>14</v>
      </c>
      <c r="B17" s="7" t="s">
        <v>19</v>
      </c>
      <c r="C17" s="7">
        <v>2</v>
      </c>
      <c r="D17" s="7">
        <v>201</v>
      </c>
      <c r="E17" s="3" t="s">
        <v>23</v>
      </c>
      <c r="F17" s="32">
        <f>9.6*12.5</f>
        <v>120</v>
      </c>
      <c r="G17" s="18"/>
      <c r="H17" s="19"/>
      <c r="I17" s="7"/>
      <c r="J17" s="19">
        <f t="shared" si="0"/>
        <v>0</v>
      </c>
      <c r="K17" s="40">
        <f t="shared" si="1"/>
        <v>0</v>
      </c>
    </row>
    <row r="18" spans="1:11" x14ac:dyDescent="0.4">
      <c r="A18" s="7">
        <v>15</v>
      </c>
      <c r="B18" s="7" t="s">
        <v>19</v>
      </c>
      <c r="C18" s="7">
        <v>2</v>
      </c>
      <c r="D18" s="7">
        <v>202</v>
      </c>
      <c r="E18" s="3" t="s">
        <v>24</v>
      </c>
      <c r="F18" s="32">
        <f>20.8*12.5</f>
        <v>260</v>
      </c>
      <c r="G18" s="18"/>
      <c r="H18" s="19"/>
      <c r="I18" s="7"/>
      <c r="J18" s="19">
        <f t="shared" si="0"/>
        <v>0</v>
      </c>
      <c r="K18" s="40">
        <f t="shared" si="1"/>
        <v>0</v>
      </c>
    </row>
    <row r="19" spans="1:11" x14ac:dyDescent="0.4">
      <c r="A19" s="7">
        <v>16</v>
      </c>
      <c r="B19" s="7" t="s">
        <v>19</v>
      </c>
      <c r="C19" s="7">
        <v>2</v>
      </c>
      <c r="D19" s="7">
        <v>203</v>
      </c>
      <c r="E19" s="3" t="s">
        <v>22</v>
      </c>
      <c r="F19" s="32">
        <f>4.8*12.5</f>
        <v>60</v>
      </c>
      <c r="G19" s="18"/>
      <c r="H19" s="19"/>
      <c r="I19" s="7"/>
      <c r="J19" s="19">
        <f t="shared" si="0"/>
        <v>0</v>
      </c>
      <c r="K19" s="40">
        <f t="shared" si="1"/>
        <v>0</v>
      </c>
    </row>
    <row r="20" spans="1:11" x14ac:dyDescent="0.4">
      <c r="A20" s="7">
        <v>17</v>
      </c>
      <c r="B20" s="7" t="s">
        <v>19</v>
      </c>
      <c r="C20" s="7">
        <v>2</v>
      </c>
      <c r="D20" s="7" t="s">
        <v>53</v>
      </c>
      <c r="E20" s="3" t="s">
        <v>54</v>
      </c>
      <c r="F20" s="32">
        <f>8*15.4</f>
        <v>123.2</v>
      </c>
      <c r="G20" s="18"/>
      <c r="H20" s="19"/>
      <c r="I20" s="7"/>
      <c r="J20" s="19">
        <f t="shared" si="0"/>
        <v>0</v>
      </c>
      <c r="K20" s="40">
        <f t="shared" si="1"/>
        <v>0</v>
      </c>
    </row>
    <row r="21" spans="1:11" x14ac:dyDescent="0.4">
      <c r="A21" s="7">
        <v>18</v>
      </c>
      <c r="B21" s="7" t="s">
        <v>20</v>
      </c>
      <c r="C21" s="7">
        <v>3</v>
      </c>
      <c r="D21" s="7">
        <v>301</v>
      </c>
      <c r="E21" s="3" t="s">
        <v>21</v>
      </c>
      <c r="F21" s="32">
        <f>19.2*12.5</f>
        <v>240</v>
      </c>
      <c r="G21" s="18"/>
      <c r="H21" s="19"/>
      <c r="I21" s="7"/>
      <c r="J21" s="19">
        <f t="shared" si="0"/>
        <v>0</v>
      </c>
      <c r="K21" s="40">
        <f t="shared" si="1"/>
        <v>0</v>
      </c>
    </row>
    <row r="22" spans="1:11" x14ac:dyDescent="0.4">
      <c r="A22" s="7">
        <v>19</v>
      </c>
      <c r="B22" s="7" t="s">
        <v>28</v>
      </c>
      <c r="C22" s="7">
        <v>1</v>
      </c>
      <c r="D22" s="7">
        <v>101</v>
      </c>
      <c r="E22" s="3" t="s">
        <v>30</v>
      </c>
      <c r="F22" s="32">
        <f>13*13</f>
        <v>169</v>
      </c>
      <c r="G22" s="18"/>
      <c r="H22" s="19"/>
      <c r="I22" s="7"/>
      <c r="J22" s="19">
        <f t="shared" si="0"/>
        <v>0</v>
      </c>
      <c r="K22" s="40">
        <f t="shared" si="1"/>
        <v>0</v>
      </c>
    </row>
    <row r="23" spans="1:11" x14ac:dyDescent="0.4">
      <c r="A23" s="7">
        <v>20</v>
      </c>
      <c r="B23" s="7" t="s">
        <v>28</v>
      </c>
      <c r="C23" s="7">
        <v>1</v>
      </c>
      <c r="D23" s="7">
        <v>102</v>
      </c>
      <c r="E23" s="3" t="s">
        <v>31</v>
      </c>
      <c r="F23" s="32">
        <f>27*13</f>
        <v>351</v>
      </c>
      <c r="G23" s="18"/>
      <c r="H23" s="19"/>
      <c r="I23" s="7"/>
      <c r="J23" s="19">
        <f t="shared" si="0"/>
        <v>0</v>
      </c>
      <c r="K23" s="40">
        <f t="shared" si="1"/>
        <v>0</v>
      </c>
    </row>
    <row r="24" spans="1:11" x14ac:dyDescent="0.4">
      <c r="A24" s="7">
        <v>21</v>
      </c>
      <c r="B24" s="7" t="s">
        <v>28</v>
      </c>
      <c r="C24" s="7">
        <v>1</v>
      </c>
      <c r="D24" s="7">
        <v>103</v>
      </c>
      <c r="E24" s="3" t="s">
        <v>32</v>
      </c>
      <c r="F24" s="32">
        <f>7.5*8</f>
        <v>60</v>
      </c>
      <c r="G24" s="18"/>
      <c r="H24" s="19"/>
      <c r="I24" s="7"/>
      <c r="J24" s="19">
        <f t="shared" si="0"/>
        <v>0</v>
      </c>
      <c r="K24" s="40">
        <f t="shared" si="1"/>
        <v>0</v>
      </c>
    </row>
    <row r="25" spans="1:11" x14ac:dyDescent="0.4">
      <c r="A25" s="7">
        <v>22</v>
      </c>
      <c r="B25" s="7" t="s">
        <v>28</v>
      </c>
      <c r="C25" s="7">
        <v>1</v>
      </c>
      <c r="D25" s="7">
        <v>104</v>
      </c>
      <c r="E25" s="3" t="s">
        <v>32</v>
      </c>
      <c r="F25" s="32">
        <f t="shared" ref="F25:F30" si="3">7.5*8</f>
        <v>60</v>
      </c>
      <c r="G25" s="18"/>
      <c r="H25" s="19"/>
      <c r="I25" s="7"/>
      <c r="J25" s="19">
        <f t="shared" si="0"/>
        <v>0</v>
      </c>
      <c r="K25" s="40">
        <f t="shared" si="1"/>
        <v>0</v>
      </c>
    </row>
    <row r="26" spans="1:11" x14ac:dyDescent="0.4">
      <c r="A26" s="7">
        <v>23</v>
      </c>
      <c r="B26" s="7" t="s">
        <v>28</v>
      </c>
      <c r="C26" s="7">
        <v>1</v>
      </c>
      <c r="D26" s="7">
        <v>105</v>
      </c>
      <c r="E26" s="3" t="s">
        <v>32</v>
      </c>
      <c r="F26" s="32">
        <f t="shared" si="3"/>
        <v>60</v>
      </c>
      <c r="G26" s="18"/>
      <c r="H26" s="19"/>
      <c r="I26" s="7"/>
      <c r="J26" s="19">
        <f t="shared" si="0"/>
        <v>0</v>
      </c>
      <c r="K26" s="40">
        <f t="shared" si="1"/>
        <v>0</v>
      </c>
    </row>
    <row r="27" spans="1:11" x14ac:dyDescent="0.4">
      <c r="A27" s="7">
        <v>24</v>
      </c>
      <c r="B27" s="7" t="s">
        <v>28</v>
      </c>
      <c r="C27" s="7">
        <v>1</v>
      </c>
      <c r="D27" s="7">
        <v>106</v>
      </c>
      <c r="E27" s="3" t="s">
        <v>32</v>
      </c>
      <c r="F27" s="32">
        <f t="shared" si="3"/>
        <v>60</v>
      </c>
      <c r="G27" s="18"/>
      <c r="H27" s="19"/>
      <c r="I27" s="7"/>
      <c r="J27" s="19">
        <f t="shared" si="0"/>
        <v>0</v>
      </c>
      <c r="K27" s="40">
        <f t="shared" si="1"/>
        <v>0</v>
      </c>
    </row>
    <row r="28" spans="1:11" x14ac:dyDescent="0.4">
      <c r="A28" s="7">
        <v>25</v>
      </c>
      <c r="B28" s="7" t="s">
        <v>28</v>
      </c>
      <c r="C28" s="7">
        <v>2</v>
      </c>
      <c r="D28" s="7">
        <v>201</v>
      </c>
      <c r="E28" s="3" t="s">
        <v>29</v>
      </c>
      <c r="F28" s="32">
        <f t="shared" si="3"/>
        <v>60</v>
      </c>
      <c r="G28" s="18"/>
      <c r="H28" s="19"/>
      <c r="I28" s="7"/>
      <c r="J28" s="19">
        <f t="shared" si="0"/>
        <v>0</v>
      </c>
      <c r="K28" s="40">
        <f t="shared" si="1"/>
        <v>0</v>
      </c>
    </row>
    <row r="29" spans="1:11" x14ac:dyDescent="0.4">
      <c r="A29" s="7">
        <v>26</v>
      </c>
      <c r="B29" s="7" t="s">
        <v>28</v>
      </c>
      <c r="C29" s="7">
        <v>2</v>
      </c>
      <c r="D29" s="7">
        <v>202</v>
      </c>
      <c r="E29" s="3" t="s">
        <v>7</v>
      </c>
      <c r="F29" s="32">
        <f t="shared" si="3"/>
        <v>60</v>
      </c>
      <c r="G29" s="18"/>
      <c r="H29" s="19"/>
      <c r="I29" s="7"/>
      <c r="J29" s="19">
        <f t="shared" si="0"/>
        <v>0</v>
      </c>
      <c r="K29" s="40">
        <f t="shared" si="1"/>
        <v>0</v>
      </c>
    </row>
    <row r="30" spans="1:11" x14ac:dyDescent="0.4">
      <c r="A30" s="7">
        <v>27</v>
      </c>
      <c r="B30" s="7" t="s">
        <v>28</v>
      </c>
      <c r="C30" s="7">
        <v>2</v>
      </c>
      <c r="D30" s="7">
        <v>203</v>
      </c>
      <c r="E30" s="3" t="s">
        <v>7</v>
      </c>
      <c r="F30" s="32">
        <f t="shared" si="3"/>
        <v>60</v>
      </c>
      <c r="G30" s="18"/>
      <c r="H30" s="19"/>
      <c r="I30" s="7"/>
      <c r="J30" s="19">
        <f t="shared" si="0"/>
        <v>0</v>
      </c>
      <c r="K30" s="40">
        <f t="shared" si="1"/>
        <v>0</v>
      </c>
    </row>
    <row r="31" spans="1:11" x14ac:dyDescent="0.4">
      <c r="A31" s="7">
        <v>28</v>
      </c>
      <c r="B31" s="7" t="s">
        <v>33</v>
      </c>
      <c r="C31" s="7">
        <v>1</v>
      </c>
      <c r="D31" s="7">
        <v>101</v>
      </c>
      <c r="E31" s="3" t="s">
        <v>5</v>
      </c>
      <c r="F31" s="32">
        <f>5*6</f>
        <v>30</v>
      </c>
      <c r="G31" s="18"/>
      <c r="H31" s="19"/>
      <c r="I31" s="7"/>
      <c r="J31" s="19">
        <f t="shared" si="0"/>
        <v>0</v>
      </c>
      <c r="K31" s="40">
        <f t="shared" si="1"/>
        <v>0</v>
      </c>
    </row>
    <row r="32" spans="1:11" x14ac:dyDescent="0.4">
      <c r="A32" s="7">
        <v>29</v>
      </c>
      <c r="B32" s="7" t="s">
        <v>33</v>
      </c>
      <c r="C32" s="7">
        <v>1</v>
      </c>
      <c r="D32" s="7">
        <v>102</v>
      </c>
      <c r="E32" s="3" t="s">
        <v>5</v>
      </c>
      <c r="F32" s="32">
        <f t="shared" ref="F32:F34" si="4">5*6</f>
        <v>30</v>
      </c>
      <c r="G32" s="18"/>
      <c r="H32" s="19"/>
      <c r="I32" s="7"/>
      <c r="J32" s="19">
        <f t="shared" si="0"/>
        <v>0</v>
      </c>
      <c r="K32" s="40">
        <f t="shared" si="1"/>
        <v>0</v>
      </c>
    </row>
    <row r="33" spans="1:11" x14ac:dyDescent="0.4">
      <c r="A33" s="7">
        <v>30</v>
      </c>
      <c r="B33" s="7" t="s">
        <v>33</v>
      </c>
      <c r="C33" s="7">
        <v>1</v>
      </c>
      <c r="D33" s="7">
        <v>103</v>
      </c>
      <c r="E33" s="3" t="s">
        <v>7</v>
      </c>
      <c r="F33" s="32">
        <f t="shared" si="4"/>
        <v>30</v>
      </c>
      <c r="G33" s="18"/>
      <c r="H33" s="19"/>
      <c r="I33" s="7"/>
      <c r="J33" s="19">
        <f t="shared" si="0"/>
        <v>0</v>
      </c>
      <c r="K33" s="40">
        <f t="shared" si="1"/>
        <v>0</v>
      </c>
    </row>
    <row r="34" spans="1:11" x14ac:dyDescent="0.4">
      <c r="A34" s="7">
        <v>31</v>
      </c>
      <c r="B34" s="7" t="s">
        <v>33</v>
      </c>
      <c r="C34" s="7">
        <v>1</v>
      </c>
      <c r="D34" s="7">
        <v>104</v>
      </c>
      <c r="E34" s="3" t="s">
        <v>5</v>
      </c>
      <c r="F34" s="32">
        <f t="shared" si="4"/>
        <v>30</v>
      </c>
      <c r="G34" s="39"/>
      <c r="H34" s="19"/>
      <c r="I34" s="7"/>
      <c r="J34" s="19">
        <f t="shared" si="0"/>
        <v>0</v>
      </c>
      <c r="K34" s="40">
        <f t="shared" si="1"/>
        <v>0</v>
      </c>
    </row>
    <row r="35" spans="1:11" x14ac:dyDescent="0.4">
      <c r="A35" s="7">
        <v>32</v>
      </c>
      <c r="B35" s="7" t="s">
        <v>33</v>
      </c>
      <c r="C35" s="7">
        <v>1</v>
      </c>
      <c r="D35" s="7">
        <v>105</v>
      </c>
      <c r="E35" s="3" t="s">
        <v>32</v>
      </c>
      <c r="F35" s="32">
        <f>6.25*8</f>
        <v>50</v>
      </c>
      <c r="G35" s="41"/>
      <c r="H35" s="40"/>
      <c r="I35" s="42"/>
      <c r="J35" s="40">
        <f t="shared" si="0"/>
        <v>0</v>
      </c>
      <c r="K35" s="40">
        <f t="shared" si="1"/>
        <v>0</v>
      </c>
    </row>
    <row r="36" spans="1:11" x14ac:dyDescent="0.4">
      <c r="A36" s="7">
        <v>33</v>
      </c>
      <c r="B36" s="7" t="s">
        <v>33</v>
      </c>
      <c r="C36" s="7">
        <v>1</v>
      </c>
      <c r="D36" s="7">
        <v>106</v>
      </c>
      <c r="E36" s="3" t="s">
        <v>32</v>
      </c>
      <c r="F36" s="32">
        <f>7.5*8</f>
        <v>60</v>
      </c>
      <c r="G36" s="41"/>
      <c r="H36" s="40"/>
      <c r="I36" s="42"/>
      <c r="J36" s="40">
        <f t="shared" si="0"/>
        <v>0</v>
      </c>
      <c r="K36" s="40">
        <f t="shared" si="1"/>
        <v>0</v>
      </c>
    </row>
    <row r="37" spans="1:11" x14ac:dyDescent="0.4">
      <c r="A37" s="7">
        <v>34</v>
      </c>
      <c r="B37" s="7" t="s">
        <v>33</v>
      </c>
      <c r="C37" s="7">
        <v>1</v>
      </c>
      <c r="D37" s="7">
        <v>107</v>
      </c>
      <c r="E37" s="3" t="s">
        <v>32</v>
      </c>
      <c r="F37" s="32">
        <f>7.5*8</f>
        <v>60</v>
      </c>
      <c r="G37" s="41"/>
      <c r="H37" s="40"/>
      <c r="I37" s="42"/>
      <c r="J37" s="40">
        <f t="shared" si="0"/>
        <v>0</v>
      </c>
      <c r="K37" s="40">
        <f t="shared" si="1"/>
        <v>0</v>
      </c>
    </row>
    <row r="38" spans="1:11" x14ac:dyDescent="0.4">
      <c r="A38" s="7">
        <v>35</v>
      </c>
      <c r="B38" s="7" t="s">
        <v>33</v>
      </c>
      <c r="C38" s="7">
        <v>1</v>
      </c>
      <c r="D38" s="7">
        <v>108</v>
      </c>
      <c r="E38" s="3" t="s">
        <v>32</v>
      </c>
      <c r="F38" s="32">
        <f>6.25*8</f>
        <v>50</v>
      </c>
      <c r="G38" s="41"/>
      <c r="H38" s="40"/>
      <c r="I38" s="42"/>
      <c r="J38" s="40">
        <f t="shared" si="0"/>
        <v>0</v>
      </c>
      <c r="K38" s="40">
        <f t="shared" si="1"/>
        <v>0</v>
      </c>
    </row>
    <row r="39" spans="1:11" x14ac:dyDescent="0.4">
      <c r="A39" s="7">
        <v>36</v>
      </c>
      <c r="B39" s="7" t="s">
        <v>33</v>
      </c>
      <c r="C39" s="7">
        <v>1</v>
      </c>
      <c r="D39" s="7" t="s">
        <v>51</v>
      </c>
      <c r="E39" s="3" t="s">
        <v>6</v>
      </c>
      <c r="F39" s="32">
        <f>7.5*8</f>
        <v>60</v>
      </c>
      <c r="G39" s="41"/>
      <c r="H39" s="40"/>
      <c r="I39" s="42"/>
      <c r="J39" s="40">
        <f t="shared" si="0"/>
        <v>0</v>
      </c>
      <c r="K39" s="40">
        <f t="shared" si="1"/>
        <v>0</v>
      </c>
    </row>
    <row r="40" spans="1:11" x14ac:dyDescent="0.4">
      <c r="A40" s="7">
        <v>37</v>
      </c>
      <c r="B40" s="7" t="s">
        <v>33</v>
      </c>
      <c r="C40" s="7">
        <v>1</v>
      </c>
      <c r="D40" s="7" t="s">
        <v>51</v>
      </c>
      <c r="E40" s="3" t="s">
        <v>36</v>
      </c>
      <c r="F40" s="32">
        <f>5*6</f>
        <v>30</v>
      </c>
      <c r="G40" s="41"/>
      <c r="H40" s="40"/>
      <c r="I40" s="42"/>
      <c r="J40" s="40">
        <f t="shared" si="0"/>
        <v>0</v>
      </c>
      <c r="K40" s="40">
        <f t="shared" si="1"/>
        <v>0</v>
      </c>
    </row>
    <row r="41" spans="1:11" x14ac:dyDescent="0.4">
      <c r="A41" s="7">
        <v>38</v>
      </c>
      <c r="B41" s="7" t="s">
        <v>33</v>
      </c>
      <c r="C41" s="7">
        <v>2</v>
      </c>
      <c r="D41" s="7">
        <v>201</v>
      </c>
      <c r="E41" s="3" t="s">
        <v>5</v>
      </c>
      <c r="F41" s="32">
        <v>30</v>
      </c>
      <c r="G41" s="41"/>
      <c r="H41" s="40"/>
      <c r="I41" s="42"/>
      <c r="J41" s="40">
        <f t="shared" si="0"/>
        <v>0</v>
      </c>
      <c r="K41" s="40">
        <f t="shared" si="1"/>
        <v>0</v>
      </c>
    </row>
    <row r="42" spans="1:11" x14ac:dyDescent="0.4">
      <c r="A42" s="7">
        <v>39</v>
      </c>
      <c r="B42" s="7" t="s">
        <v>33</v>
      </c>
      <c r="C42" s="7">
        <v>2</v>
      </c>
      <c r="D42" s="7">
        <v>202</v>
      </c>
      <c r="E42" s="3" t="s">
        <v>5</v>
      </c>
      <c r="F42" s="32">
        <f t="shared" ref="F42:F45" si="5">5*6</f>
        <v>30</v>
      </c>
      <c r="G42" s="41"/>
      <c r="H42" s="40"/>
      <c r="I42" s="42"/>
      <c r="J42" s="40">
        <f t="shared" si="0"/>
        <v>0</v>
      </c>
      <c r="K42" s="40">
        <f t="shared" si="1"/>
        <v>0</v>
      </c>
    </row>
    <row r="43" spans="1:11" x14ac:dyDescent="0.4">
      <c r="A43" s="7">
        <v>40</v>
      </c>
      <c r="B43" s="7" t="s">
        <v>33</v>
      </c>
      <c r="C43" s="7">
        <v>2</v>
      </c>
      <c r="D43" s="7">
        <v>203</v>
      </c>
      <c r="E43" s="3" t="s">
        <v>5</v>
      </c>
      <c r="F43" s="32">
        <f t="shared" si="5"/>
        <v>30</v>
      </c>
      <c r="G43" s="41"/>
      <c r="H43" s="40"/>
      <c r="I43" s="42"/>
      <c r="J43" s="40">
        <f t="shared" si="0"/>
        <v>0</v>
      </c>
      <c r="K43" s="40">
        <f t="shared" si="1"/>
        <v>0</v>
      </c>
    </row>
    <row r="44" spans="1:11" x14ac:dyDescent="0.4">
      <c r="A44" s="7">
        <v>41</v>
      </c>
      <c r="B44" s="7" t="s">
        <v>33</v>
      </c>
      <c r="C44" s="7">
        <v>2</v>
      </c>
      <c r="D44" s="7">
        <v>204</v>
      </c>
      <c r="E44" s="3" t="s">
        <v>7</v>
      </c>
      <c r="F44" s="32">
        <f t="shared" si="5"/>
        <v>30</v>
      </c>
      <c r="G44" s="41"/>
      <c r="H44" s="40"/>
      <c r="I44" s="42"/>
      <c r="J44" s="40">
        <f t="shared" si="0"/>
        <v>0</v>
      </c>
      <c r="K44" s="40">
        <f t="shared" si="1"/>
        <v>0</v>
      </c>
    </row>
    <row r="45" spans="1:11" x14ac:dyDescent="0.4">
      <c r="A45" s="7">
        <v>42</v>
      </c>
      <c r="B45" s="7" t="s">
        <v>33</v>
      </c>
      <c r="C45" s="7">
        <v>2</v>
      </c>
      <c r="D45" s="7">
        <v>205</v>
      </c>
      <c r="E45" s="3" t="s">
        <v>5</v>
      </c>
      <c r="F45" s="32">
        <f t="shared" si="5"/>
        <v>30</v>
      </c>
      <c r="G45" s="41"/>
      <c r="H45" s="40"/>
      <c r="I45" s="42"/>
      <c r="J45" s="40">
        <f t="shared" si="0"/>
        <v>0</v>
      </c>
      <c r="K45" s="40">
        <f t="shared" si="1"/>
        <v>0</v>
      </c>
    </row>
    <row r="46" spans="1:11" x14ac:dyDescent="0.4">
      <c r="A46" s="7">
        <v>43</v>
      </c>
      <c r="B46" s="7" t="s">
        <v>33</v>
      </c>
      <c r="C46" s="7">
        <v>2</v>
      </c>
      <c r="D46" s="7">
        <v>206</v>
      </c>
      <c r="E46" s="3" t="s">
        <v>32</v>
      </c>
      <c r="F46" s="32">
        <f>6.25*8</f>
        <v>50</v>
      </c>
      <c r="G46" s="41"/>
      <c r="H46" s="40"/>
      <c r="I46" s="42"/>
      <c r="J46" s="40">
        <f t="shared" si="0"/>
        <v>0</v>
      </c>
      <c r="K46" s="40">
        <f t="shared" si="1"/>
        <v>0</v>
      </c>
    </row>
    <row r="47" spans="1:11" x14ac:dyDescent="0.4">
      <c r="A47" s="7">
        <v>44</v>
      </c>
      <c r="B47" s="7" t="s">
        <v>33</v>
      </c>
      <c r="C47" s="7">
        <v>2</v>
      </c>
      <c r="D47" s="7">
        <v>207</v>
      </c>
      <c r="E47" s="3" t="s">
        <v>32</v>
      </c>
      <c r="F47" s="32">
        <f t="shared" ref="F47:F48" si="6">7.5*8</f>
        <v>60</v>
      </c>
      <c r="G47" s="41"/>
      <c r="H47" s="40"/>
      <c r="I47" s="42"/>
      <c r="J47" s="40">
        <f t="shared" si="0"/>
        <v>0</v>
      </c>
      <c r="K47" s="40">
        <f t="shared" si="1"/>
        <v>0</v>
      </c>
    </row>
    <row r="48" spans="1:11" x14ac:dyDescent="0.4">
      <c r="A48" s="7">
        <v>45</v>
      </c>
      <c r="B48" s="7" t="s">
        <v>33</v>
      </c>
      <c r="C48" s="7">
        <v>2</v>
      </c>
      <c r="D48" s="7">
        <v>208</v>
      </c>
      <c r="E48" s="3" t="s">
        <v>32</v>
      </c>
      <c r="F48" s="32">
        <f t="shared" si="6"/>
        <v>60</v>
      </c>
      <c r="G48" s="41"/>
      <c r="H48" s="40"/>
      <c r="I48" s="42"/>
      <c r="J48" s="40">
        <f t="shared" si="0"/>
        <v>0</v>
      </c>
      <c r="K48" s="40">
        <f t="shared" si="1"/>
        <v>0</v>
      </c>
    </row>
    <row r="49" spans="1:11" x14ac:dyDescent="0.4">
      <c r="A49" s="7">
        <v>46</v>
      </c>
      <c r="B49" s="7" t="s">
        <v>33</v>
      </c>
      <c r="C49" s="7">
        <v>2</v>
      </c>
      <c r="D49" s="7">
        <v>209</v>
      </c>
      <c r="E49" s="3" t="s">
        <v>32</v>
      </c>
      <c r="F49" s="32">
        <f>6.25*8</f>
        <v>50</v>
      </c>
      <c r="G49" s="41"/>
      <c r="H49" s="40"/>
      <c r="I49" s="42"/>
      <c r="J49" s="40">
        <f t="shared" si="0"/>
        <v>0</v>
      </c>
      <c r="K49" s="40">
        <f t="shared" si="1"/>
        <v>0</v>
      </c>
    </row>
    <row r="50" spans="1:11" x14ac:dyDescent="0.4">
      <c r="A50" s="7">
        <v>47</v>
      </c>
      <c r="B50" s="7" t="s">
        <v>33</v>
      </c>
      <c r="C50" s="7">
        <v>2</v>
      </c>
      <c r="D50" s="7">
        <v>210</v>
      </c>
      <c r="E50" s="3" t="s">
        <v>32</v>
      </c>
      <c r="F50" s="32">
        <f>7.5*8</f>
        <v>60</v>
      </c>
      <c r="G50" s="41"/>
      <c r="H50" s="40"/>
      <c r="I50" s="42"/>
      <c r="J50" s="40">
        <f t="shared" si="0"/>
        <v>0</v>
      </c>
      <c r="K50" s="40">
        <f t="shared" si="1"/>
        <v>0</v>
      </c>
    </row>
    <row r="51" spans="1:11" x14ac:dyDescent="0.4">
      <c r="A51" s="7">
        <v>48</v>
      </c>
      <c r="B51" s="7" t="s">
        <v>33</v>
      </c>
      <c r="C51" s="7">
        <v>3</v>
      </c>
      <c r="D51" s="7">
        <v>301</v>
      </c>
      <c r="E51" s="3" t="s">
        <v>5</v>
      </c>
      <c r="F51" s="32">
        <f t="shared" ref="F51:F56" si="7">5*6</f>
        <v>30</v>
      </c>
      <c r="G51" s="41"/>
      <c r="H51" s="40"/>
      <c r="I51" s="42"/>
      <c r="J51" s="40">
        <f t="shared" si="0"/>
        <v>0</v>
      </c>
      <c r="K51" s="40">
        <f t="shared" si="1"/>
        <v>0</v>
      </c>
    </row>
    <row r="52" spans="1:11" x14ac:dyDescent="0.4">
      <c r="A52" s="7">
        <v>49</v>
      </c>
      <c r="B52" s="7" t="s">
        <v>33</v>
      </c>
      <c r="C52" s="7">
        <v>3</v>
      </c>
      <c r="D52" s="7">
        <v>302</v>
      </c>
      <c r="E52" s="3" t="s">
        <v>5</v>
      </c>
      <c r="F52" s="32">
        <f t="shared" si="7"/>
        <v>30</v>
      </c>
      <c r="G52" s="41"/>
      <c r="H52" s="40"/>
      <c r="I52" s="42"/>
      <c r="J52" s="40">
        <f t="shared" si="0"/>
        <v>0</v>
      </c>
      <c r="K52" s="40">
        <f t="shared" si="1"/>
        <v>0</v>
      </c>
    </row>
    <row r="53" spans="1:11" x14ac:dyDescent="0.4">
      <c r="A53" s="7">
        <v>50</v>
      </c>
      <c r="B53" s="7" t="s">
        <v>33</v>
      </c>
      <c r="C53" s="7">
        <v>3</v>
      </c>
      <c r="D53" s="7">
        <v>303</v>
      </c>
      <c r="E53" s="3" t="s">
        <v>5</v>
      </c>
      <c r="F53" s="32">
        <f t="shared" si="7"/>
        <v>30</v>
      </c>
      <c r="G53" s="41"/>
      <c r="H53" s="40"/>
      <c r="I53" s="42"/>
      <c r="J53" s="40">
        <f t="shared" si="0"/>
        <v>0</v>
      </c>
      <c r="K53" s="40">
        <f t="shared" si="1"/>
        <v>0</v>
      </c>
    </row>
    <row r="54" spans="1:11" x14ac:dyDescent="0.4">
      <c r="A54" s="7">
        <v>51</v>
      </c>
      <c r="B54" s="7" t="s">
        <v>50</v>
      </c>
      <c r="C54" s="7">
        <v>3</v>
      </c>
      <c r="D54" s="7">
        <v>304</v>
      </c>
      <c r="E54" s="3" t="s">
        <v>5</v>
      </c>
      <c r="F54" s="32">
        <f t="shared" si="7"/>
        <v>30</v>
      </c>
      <c r="G54" s="41"/>
      <c r="H54" s="40"/>
      <c r="I54" s="42"/>
      <c r="J54" s="40">
        <f t="shared" si="0"/>
        <v>0</v>
      </c>
      <c r="K54" s="40">
        <f t="shared" si="1"/>
        <v>0</v>
      </c>
    </row>
    <row r="55" spans="1:11" x14ac:dyDescent="0.4">
      <c r="A55" s="7">
        <v>52</v>
      </c>
      <c r="B55" s="7" t="s">
        <v>50</v>
      </c>
      <c r="C55" s="7">
        <v>3</v>
      </c>
      <c r="D55" s="7">
        <v>305</v>
      </c>
      <c r="E55" s="3" t="s">
        <v>5</v>
      </c>
      <c r="F55" s="32">
        <f t="shared" si="7"/>
        <v>30</v>
      </c>
      <c r="G55" s="41"/>
      <c r="H55" s="40"/>
      <c r="I55" s="42"/>
      <c r="J55" s="40">
        <f t="shared" si="0"/>
        <v>0</v>
      </c>
      <c r="K55" s="40">
        <f t="shared" si="1"/>
        <v>0</v>
      </c>
    </row>
    <row r="56" spans="1:11" x14ac:dyDescent="0.4">
      <c r="A56" s="7">
        <v>53</v>
      </c>
      <c r="B56" s="7" t="s">
        <v>33</v>
      </c>
      <c r="C56" s="7">
        <v>3</v>
      </c>
      <c r="D56" s="7">
        <v>305</v>
      </c>
      <c r="E56" s="3" t="s">
        <v>5</v>
      </c>
      <c r="F56" s="32">
        <f t="shared" si="7"/>
        <v>30</v>
      </c>
      <c r="G56" s="41"/>
      <c r="H56" s="40"/>
      <c r="I56" s="42"/>
      <c r="J56" s="40">
        <f t="shared" si="0"/>
        <v>0</v>
      </c>
      <c r="K56" s="40">
        <f t="shared" si="1"/>
        <v>0</v>
      </c>
    </row>
    <row r="57" spans="1:11" x14ac:dyDescent="0.4">
      <c r="A57" s="7">
        <v>54</v>
      </c>
      <c r="B57" s="7" t="s">
        <v>33</v>
      </c>
      <c r="C57" s="7">
        <v>3</v>
      </c>
      <c r="D57" s="7">
        <v>307</v>
      </c>
      <c r="E57" s="3" t="s">
        <v>32</v>
      </c>
      <c r="F57" s="32">
        <f>6.25*8</f>
        <v>50</v>
      </c>
      <c r="G57" s="41"/>
      <c r="H57" s="40"/>
      <c r="I57" s="42"/>
      <c r="J57" s="40">
        <f t="shared" si="0"/>
        <v>0</v>
      </c>
      <c r="K57" s="40">
        <f t="shared" si="1"/>
        <v>0</v>
      </c>
    </row>
    <row r="58" spans="1:11" x14ac:dyDescent="0.4">
      <c r="A58" s="7">
        <v>55</v>
      </c>
      <c r="B58" s="7" t="s">
        <v>33</v>
      </c>
      <c r="C58" s="7">
        <v>3</v>
      </c>
      <c r="D58" s="7">
        <v>308</v>
      </c>
      <c r="E58" s="3" t="s">
        <v>32</v>
      </c>
      <c r="F58" s="32">
        <f t="shared" ref="F58:F59" si="8">7.5*8</f>
        <v>60</v>
      </c>
      <c r="G58" s="41"/>
      <c r="H58" s="40"/>
      <c r="I58" s="42"/>
      <c r="J58" s="40">
        <f t="shared" si="0"/>
        <v>0</v>
      </c>
      <c r="K58" s="40">
        <f t="shared" si="1"/>
        <v>0</v>
      </c>
    </row>
    <row r="59" spans="1:11" x14ac:dyDescent="0.4">
      <c r="A59" s="7">
        <v>56</v>
      </c>
      <c r="B59" s="7" t="s">
        <v>33</v>
      </c>
      <c r="C59" s="7">
        <v>3</v>
      </c>
      <c r="D59" s="7">
        <v>309</v>
      </c>
      <c r="E59" s="3" t="s">
        <v>32</v>
      </c>
      <c r="F59" s="32">
        <f t="shared" si="8"/>
        <v>60</v>
      </c>
      <c r="G59" s="41"/>
      <c r="H59" s="40"/>
      <c r="I59" s="42"/>
      <c r="J59" s="40">
        <f t="shared" si="0"/>
        <v>0</v>
      </c>
      <c r="K59" s="40">
        <f t="shared" si="1"/>
        <v>0</v>
      </c>
    </row>
    <row r="60" spans="1:11" x14ac:dyDescent="0.4">
      <c r="A60" s="7">
        <v>57</v>
      </c>
      <c r="B60" s="7" t="s">
        <v>33</v>
      </c>
      <c r="C60" s="7">
        <v>3</v>
      </c>
      <c r="D60" s="7">
        <v>310</v>
      </c>
      <c r="E60" s="3" t="s">
        <v>32</v>
      </c>
      <c r="F60" s="32">
        <f>6.25*8</f>
        <v>50</v>
      </c>
      <c r="G60" s="41"/>
      <c r="H60" s="40"/>
      <c r="I60" s="42"/>
      <c r="J60" s="40">
        <f t="shared" si="0"/>
        <v>0</v>
      </c>
      <c r="K60" s="40">
        <f t="shared" si="1"/>
        <v>0</v>
      </c>
    </row>
    <row r="61" spans="1:11" x14ac:dyDescent="0.4">
      <c r="A61" s="7">
        <v>58</v>
      </c>
      <c r="B61" s="7" t="s">
        <v>33</v>
      </c>
      <c r="C61" s="7">
        <v>3</v>
      </c>
      <c r="D61" s="7">
        <v>311</v>
      </c>
      <c r="E61" s="3" t="s">
        <v>32</v>
      </c>
      <c r="F61" s="32">
        <f t="shared" ref="F61" si="9">7.5*8</f>
        <v>60</v>
      </c>
      <c r="G61" s="41"/>
      <c r="H61" s="40"/>
      <c r="I61" s="42"/>
      <c r="J61" s="40">
        <f t="shared" si="0"/>
        <v>0</v>
      </c>
      <c r="K61" s="40">
        <f t="shared" si="1"/>
        <v>0</v>
      </c>
    </row>
    <row r="62" spans="1:11" x14ac:dyDescent="0.4">
      <c r="A62" s="7">
        <v>59</v>
      </c>
      <c r="B62" s="7" t="s">
        <v>33</v>
      </c>
      <c r="C62" s="7">
        <v>3</v>
      </c>
      <c r="D62" s="7">
        <v>312</v>
      </c>
      <c r="E62" s="3" t="s">
        <v>32</v>
      </c>
      <c r="F62" s="32">
        <f>6.25*8</f>
        <v>50</v>
      </c>
      <c r="G62" s="41"/>
      <c r="H62" s="40"/>
      <c r="I62" s="42"/>
      <c r="J62" s="40">
        <f t="shared" si="0"/>
        <v>0</v>
      </c>
      <c r="K62" s="40">
        <f t="shared" si="1"/>
        <v>0</v>
      </c>
    </row>
    <row r="63" spans="1:11" x14ac:dyDescent="0.4">
      <c r="A63" s="7">
        <v>60</v>
      </c>
      <c r="B63" s="7" t="s">
        <v>37</v>
      </c>
      <c r="C63" s="7">
        <v>1</v>
      </c>
      <c r="D63" s="7">
        <v>101</v>
      </c>
      <c r="E63" s="3" t="s">
        <v>5</v>
      </c>
      <c r="F63" s="32">
        <f>5*6</f>
        <v>30</v>
      </c>
      <c r="G63" s="41"/>
      <c r="H63" s="40"/>
      <c r="I63" s="42"/>
      <c r="J63" s="40">
        <f t="shared" si="0"/>
        <v>0</v>
      </c>
      <c r="K63" s="40">
        <f t="shared" si="1"/>
        <v>0</v>
      </c>
    </row>
    <row r="64" spans="1:11" x14ac:dyDescent="0.4">
      <c r="A64" s="7">
        <v>61</v>
      </c>
      <c r="B64" s="7" t="s">
        <v>37</v>
      </c>
      <c r="C64" s="7">
        <v>1</v>
      </c>
      <c r="D64" s="7">
        <v>102</v>
      </c>
      <c r="E64" s="3" t="s">
        <v>34</v>
      </c>
      <c r="F64" s="32">
        <f t="shared" ref="F64:F66" si="10">5*6</f>
        <v>30</v>
      </c>
      <c r="G64" s="41"/>
      <c r="H64" s="40"/>
      <c r="I64" s="42"/>
      <c r="J64" s="40">
        <f t="shared" si="0"/>
        <v>0</v>
      </c>
      <c r="K64" s="40">
        <f t="shared" si="1"/>
        <v>0</v>
      </c>
    </row>
    <row r="65" spans="1:11" x14ac:dyDescent="0.4">
      <c r="A65" s="7">
        <v>62</v>
      </c>
      <c r="B65" s="7" t="s">
        <v>37</v>
      </c>
      <c r="C65" s="7">
        <v>1</v>
      </c>
      <c r="D65" s="7">
        <v>103</v>
      </c>
      <c r="E65" s="3" t="s">
        <v>7</v>
      </c>
      <c r="F65" s="32">
        <f t="shared" si="10"/>
        <v>30</v>
      </c>
      <c r="G65" s="41"/>
      <c r="H65" s="40"/>
      <c r="I65" s="42"/>
      <c r="J65" s="40">
        <f t="shared" si="0"/>
        <v>0</v>
      </c>
      <c r="K65" s="40">
        <f t="shared" si="1"/>
        <v>0</v>
      </c>
    </row>
    <row r="66" spans="1:11" x14ac:dyDescent="0.4">
      <c r="A66" s="7">
        <v>63</v>
      </c>
      <c r="B66" s="7" t="s">
        <v>37</v>
      </c>
      <c r="C66" s="7">
        <v>1</v>
      </c>
      <c r="D66" s="7">
        <v>104</v>
      </c>
      <c r="E66" s="3" t="s">
        <v>5</v>
      </c>
      <c r="F66" s="32">
        <f t="shared" si="10"/>
        <v>30</v>
      </c>
      <c r="G66" s="41"/>
      <c r="H66" s="40"/>
      <c r="I66" s="42"/>
      <c r="J66" s="40">
        <f t="shared" si="0"/>
        <v>0</v>
      </c>
      <c r="K66" s="40">
        <f t="shared" si="1"/>
        <v>0</v>
      </c>
    </row>
    <row r="67" spans="1:11" x14ac:dyDescent="0.4">
      <c r="A67" s="7">
        <v>64</v>
      </c>
      <c r="B67" s="7" t="s">
        <v>37</v>
      </c>
      <c r="C67" s="7">
        <v>1</v>
      </c>
      <c r="D67" s="7">
        <v>105</v>
      </c>
      <c r="E67" s="3" t="s">
        <v>38</v>
      </c>
      <c r="F67" s="32">
        <f>6.25*8</f>
        <v>50</v>
      </c>
      <c r="G67" s="41"/>
      <c r="H67" s="40"/>
      <c r="I67" s="42"/>
      <c r="J67" s="40">
        <f t="shared" si="0"/>
        <v>0</v>
      </c>
      <c r="K67" s="40">
        <f t="shared" si="1"/>
        <v>0</v>
      </c>
    </row>
    <row r="68" spans="1:11" x14ac:dyDescent="0.4">
      <c r="A68" s="7">
        <v>65</v>
      </c>
      <c r="B68" s="7" t="s">
        <v>37</v>
      </c>
      <c r="C68" s="7">
        <v>1</v>
      </c>
      <c r="D68" s="7">
        <v>106</v>
      </c>
      <c r="E68" s="3" t="s">
        <v>38</v>
      </c>
      <c r="F68" s="32">
        <f>7.5*8</f>
        <v>60</v>
      </c>
      <c r="G68" s="41"/>
      <c r="H68" s="40"/>
      <c r="I68" s="42"/>
      <c r="J68" s="40">
        <f t="shared" si="0"/>
        <v>0</v>
      </c>
      <c r="K68" s="40">
        <f t="shared" si="1"/>
        <v>0</v>
      </c>
    </row>
    <row r="69" spans="1:11" x14ac:dyDescent="0.4">
      <c r="A69" s="7">
        <v>66</v>
      </c>
      <c r="B69" s="7" t="s">
        <v>37</v>
      </c>
      <c r="C69" s="7">
        <v>1</v>
      </c>
      <c r="D69" s="7">
        <v>107</v>
      </c>
      <c r="E69" s="3" t="s">
        <v>38</v>
      </c>
      <c r="F69" s="32">
        <f>6.25*8</f>
        <v>50</v>
      </c>
      <c r="G69" s="41"/>
      <c r="H69" s="40"/>
      <c r="I69" s="42"/>
      <c r="J69" s="40">
        <f t="shared" ref="J69:J132" si="11">H69*I69</f>
        <v>0</v>
      </c>
      <c r="K69" s="40">
        <f t="shared" ref="K69:K132" si="12">J69/F69</f>
        <v>0</v>
      </c>
    </row>
    <row r="70" spans="1:11" x14ac:dyDescent="0.4">
      <c r="A70" s="7">
        <v>67</v>
      </c>
      <c r="B70" s="7" t="s">
        <v>37</v>
      </c>
      <c r="C70" s="7">
        <v>1</v>
      </c>
      <c r="D70" s="7">
        <v>108</v>
      </c>
      <c r="E70" s="3" t="s">
        <v>35</v>
      </c>
      <c r="F70" s="32">
        <f>5*6</f>
        <v>30</v>
      </c>
      <c r="G70" s="41"/>
      <c r="H70" s="40"/>
      <c r="I70" s="42"/>
      <c r="J70" s="40">
        <f t="shared" si="11"/>
        <v>0</v>
      </c>
      <c r="K70" s="40">
        <f t="shared" si="12"/>
        <v>0</v>
      </c>
    </row>
    <row r="71" spans="1:11" x14ac:dyDescent="0.4">
      <c r="A71" s="7">
        <v>68</v>
      </c>
      <c r="B71" s="7" t="s">
        <v>37</v>
      </c>
      <c r="C71" s="7">
        <v>1</v>
      </c>
      <c r="D71" s="7" t="s">
        <v>51</v>
      </c>
      <c r="E71" s="3" t="s">
        <v>52</v>
      </c>
      <c r="F71" s="32">
        <f>(6.7+8)/2*14</f>
        <v>102.89999999999999</v>
      </c>
      <c r="G71" s="41"/>
      <c r="H71" s="40"/>
      <c r="I71" s="42"/>
      <c r="J71" s="40">
        <f t="shared" si="11"/>
        <v>0</v>
      </c>
      <c r="K71" s="40">
        <f t="shared" si="12"/>
        <v>0</v>
      </c>
    </row>
    <row r="72" spans="1:11" x14ac:dyDescent="0.4">
      <c r="A72" s="7">
        <v>69</v>
      </c>
      <c r="B72" s="7" t="s">
        <v>37</v>
      </c>
      <c r="C72" s="7">
        <v>1</v>
      </c>
      <c r="D72" s="7" t="s">
        <v>51</v>
      </c>
      <c r="E72" s="3" t="s">
        <v>39</v>
      </c>
      <c r="F72" s="32">
        <f t="shared" ref="F72:F79" si="13">5*6</f>
        <v>30</v>
      </c>
      <c r="G72" s="41"/>
      <c r="H72" s="40"/>
      <c r="I72" s="42"/>
      <c r="J72" s="40">
        <f t="shared" si="11"/>
        <v>0</v>
      </c>
      <c r="K72" s="40">
        <f t="shared" si="12"/>
        <v>0</v>
      </c>
    </row>
    <row r="73" spans="1:11" x14ac:dyDescent="0.4">
      <c r="A73" s="7">
        <v>70</v>
      </c>
      <c r="B73" s="7" t="s">
        <v>37</v>
      </c>
      <c r="C73" s="7">
        <v>1</v>
      </c>
      <c r="D73" s="7" t="s">
        <v>51</v>
      </c>
      <c r="E73" s="30" t="s">
        <v>43</v>
      </c>
      <c r="F73" s="32">
        <f t="shared" si="13"/>
        <v>30</v>
      </c>
      <c r="G73" s="41"/>
      <c r="H73" s="40"/>
      <c r="I73" s="42"/>
      <c r="J73" s="40">
        <f t="shared" si="11"/>
        <v>0</v>
      </c>
      <c r="K73" s="40">
        <f t="shared" si="12"/>
        <v>0</v>
      </c>
    </row>
    <row r="74" spans="1:11" x14ac:dyDescent="0.4">
      <c r="A74" s="7">
        <v>71</v>
      </c>
      <c r="B74" s="7" t="s">
        <v>37</v>
      </c>
      <c r="C74" s="7">
        <v>2</v>
      </c>
      <c r="D74" s="7">
        <v>200</v>
      </c>
      <c r="E74" s="3" t="s">
        <v>72</v>
      </c>
      <c r="F74" s="32">
        <f t="shared" si="13"/>
        <v>30</v>
      </c>
      <c r="G74" s="41"/>
      <c r="H74" s="40"/>
      <c r="I74" s="42"/>
      <c r="J74" s="40">
        <f t="shared" si="11"/>
        <v>0</v>
      </c>
      <c r="K74" s="40">
        <f t="shared" si="12"/>
        <v>0</v>
      </c>
    </row>
    <row r="75" spans="1:11" x14ac:dyDescent="0.4">
      <c r="A75" s="7">
        <v>72</v>
      </c>
      <c r="B75" s="7" t="s">
        <v>37</v>
      </c>
      <c r="C75" s="7">
        <v>2</v>
      </c>
      <c r="D75" s="7">
        <v>201</v>
      </c>
      <c r="E75" s="3" t="s">
        <v>5</v>
      </c>
      <c r="F75" s="32">
        <f t="shared" si="13"/>
        <v>30</v>
      </c>
      <c r="G75" s="41"/>
      <c r="H75" s="40"/>
      <c r="I75" s="42"/>
      <c r="J75" s="40">
        <f t="shared" si="11"/>
        <v>0</v>
      </c>
      <c r="K75" s="40">
        <f t="shared" si="12"/>
        <v>0</v>
      </c>
    </row>
    <row r="76" spans="1:11" x14ac:dyDescent="0.4">
      <c r="A76" s="7">
        <v>73</v>
      </c>
      <c r="B76" s="7" t="s">
        <v>37</v>
      </c>
      <c r="C76" s="7">
        <v>2</v>
      </c>
      <c r="D76" s="7">
        <v>202</v>
      </c>
      <c r="E76" s="3" t="s">
        <v>5</v>
      </c>
      <c r="F76" s="32">
        <f t="shared" si="13"/>
        <v>30</v>
      </c>
      <c r="G76" s="41"/>
      <c r="H76" s="40"/>
      <c r="I76" s="42"/>
      <c r="J76" s="40">
        <f t="shared" si="11"/>
        <v>0</v>
      </c>
      <c r="K76" s="40">
        <f t="shared" si="12"/>
        <v>0</v>
      </c>
    </row>
    <row r="77" spans="1:11" x14ac:dyDescent="0.4">
      <c r="A77" s="7">
        <v>74</v>
      </c>
      <c r="B77" s="7" t="s">
        <v>37</v>
      </c>
      <c r="C77" s="7">
        <v>2</v>
      </c>
      <c r="D77" s="7">
        <v>203</v>
      </c>
      <c r="E77" s="3" t="s">
        <v>5</v>
      </c>
      <c r="F77" s="32">
        <f t="shared" si="13"/>
        <v>30</v>
      </c>
      <c r="G77" s="41"/>
      <c r="H77" s="40"/>
      <c r="I77" s="42"/>
      <c r="J77" s="40">
        <f t="shared" si="11"/>
        <v>0</v>
      </c>
      <c r="K77" s="40">
        <f t="shared" si="12"/>
        <v>0</v>
      </c>
    </row>
    <row r="78" spans="1:11" x14ac:dyDescent="0.4">
      <c r="A78" s="7">
        <v>75</v>
      </c>
      <c r="B78" s="7" t="s">
        <v>37</v>
      </c>
      <c r="C78" s="7">
        <v>2</v>
      </c>
      <c r="D78" s="7">
        <v>204</v>
      </c>
      <c r="E78" s="3" t="s">
        <v>7</v>
      </c>
      <c r="F78" s="32">
        <f t="shared" si="13"/>
        <v>30</v>
      </c>
      <c r="G78" s="41"/>
      <c r="H78" s="40"/>
      <c r="I78" s="42"/>
      <c r="J78" s="40">
        <f t="shared" si="11"/>
        <v>0</v>
      </c>
      <c r="K78" s="40">
        <f t="shared" si="12"/>
        <v>0</v>
      </c>
    </row>
    <row r="79" spans="1:11" x14ac:dyDescent="0.4">
      <c r="A79" s="7">
        <v>76</v>
      </c>
      <c r="B79" s="7" t="s">
        <v>37</v>
      </c>
      <c r="C79" s="7">
        <v>2</v>
      </c>
      <c r="D79" s="7">
        <v>205</v>
      </c>
      <c r="E79" s="3" t="s">
        <v>5</v>
      </c>
      <c r="F79" s="32">
        <f t="shared" si="13"/>
        <v>30</v>
      </c>
      <c r="G79" s="41"/>
      <c r="H79" s="40"/>
      <c r="I79" s="42"/>
      <c r="J79" s="40">
        <f t="shared" si="11"/>
        <v>0</v>
      </c>
      <c r="K79" s="40">
        <f t="shared" si="12"/>
        <v>0</v>
      </c>
    </row>
    <row r="80" spans="1:11" x14ac:dyDescent="0.4">
      <c r="A80" s="7">
        <v>77</v>
      </c>
      <c r="B80" s="7" t="s">
        <v>37</v>
      </c>
      <c r="C80" s="7">
        <v>2</v>
      </c>
      <c r="D80" s="7">
        <v>206</v>
      </c>
      <c r="E80" s="3" t="s">
        <v>32</v>
      </c>
      <c r="F80" s="32">
        <f>6.25*8</f>
        <v>50</v>
      </c>
      <c r="G80" s="41"/>
      <c r="H80" s="40"/>
      <c r="I80" s="42"/>
      <c r="J80" s="40">
        <f t="shared" si="11"/>
        <v>0</v>
      </c>
      <c r="K80" s="40">
        <f t="shared" si="12"/>
        <v>0</v>
      </c>
    </row>
    <row r="81" spans="1:11" x14ac:dyDescent="0.4">
      <c r="A81" s="7">
        <v>78</v>
      </c>
      <c r="B81" s="7" t="s">
        <v>37</v>
      </c>
      <c r="C81" s="7">
        <v>2</v>
      </c>
      <c r="D81" s="7">
        <v>207</v>
      </c>
      <c r="E81" s="3" t="s">
        <v>32</v>
      </c>
      <c r="F81" s="32">
        <f>7.5*8</f>
        <v>60</v>
      </c>
      <c r="G81" s="41"/>
      <c r="H81" s="40"/>
      <c r="I81" s="42"/>
      <c r="J81" s="40">
        <f t="shared" si="11"/>
        <v>0</v>
      </c>
      <c r="K81" s="40">
        <f t="shared" si="12"/>
        <v>0</v>
      </c>
    </row>
    <row r="82" spans="1:11" x14ac:dyDescent="0.4">
      <c r="A82" s="7">
        <v>79</v>
      </c>
      <c r="B82" s="7" t="s">
        <v>37</v>
      </c>
      <c r="C82" s="7">
        <v>2</v>
      </c>
      <c r="D82" s="7">
        <v>208</v>
      </c>
      <c r="E82" s="3" t="s">
        <v>32</v>
      </c>
      <c r="F82" s="32">
        <f>6.25*8</f>
        <v>50</v>
      </c>
      <c r="G82" s="41"/>
      <c r="H82" s="40"/>
      <c r="I82" s="42"/>
      <c r="J82" s="40">
        <f t="shared" si="11"/>
        <v>0</v>
      </c>
      <c r="K82" s="40">
        <f t="shared" si="12"/>
        <v>0</v>
      </c>
    </row>
    <row r="83" spans="1:11" x14ac:dyDescent="0.4">
      <c r="A83" s="7">
        <v>80</v>
      </c>
      <c r="B83" s="7" t="s">
        <v>45</v>
      </c>
      <c r="C83" s="7">
        <v>2</v>
      </c>
      <c r="D83" s="7">
        <v>209</v>
      </c>
      <c r="E83" s="3" t="s">
        <v>40</v>
      </c>
      <c r="F83" s="32">
        <f t="shared" ref="F83" si="14">5*6</f>
        <v>30</v>
      </c>
      <c r="G83" s="41"/>
      <c r="H83" s="40"/>
      <c r="I83" s="42"/>
      <c r="J83" s="40">
        <f t="shared" si="11"/>
        <v>0</v>
      </c>
      <c r="K83" s="40">
        <f t="shared" si="12"/>
        <v>0</v>
      </c>
    </row>
    <row r="84" spans="1:11" x14ac:dyDescent="0.4">
      <c r="A84" s="7">
        <v>81</v>
      </c>
      <c r="B84" s="7" t="s">
        <v>37</v>
      </c>
      <c r="C84" s="7">
        <v>2</v>
      </c>
      <c r="D84" s="7">
        <v>210</v>
      </c>
      <c r="E84" s="3" t="s">
        <v>73</v>
      </c>
      <c r="F84" s="32">
        <f>(4.2+5.6)/2*14</f>
        <v>68.600000000000009</v>
      </c>
      <c r="G84" s="41"/>
      <c r="H84" s="40"/>
      <c r="I84" s="42"/>
      <c r="J84" s="40">
        <f t="shared" si="11"/>
        <v>0</v>
      </c>
      <c r="K84" s="40">
        <f t="shared" si="12"/>
        <v>0</v>
      </c>
    </row>
    <row r="85" spans="1:11" x14ac:dyDescent="0.4">
      <c r="A85" s="7">
        <v>82</v>
      </c>
      <c r="B85" s="7" t="s">
        <v>37</v>
      </c>
      <c r="C85" s="7">
        <v>2</v>
      </c>
      <c r="D85" s="7">
        <v>229</v>
      </c>
      <c r="E85" s="3" t="s">
        <v>46</v>
      </c>
      <c r="F85" s="32">
        <f t="shared" ref="F85:F91" si="15">5*6</f>
        <v>30</v>
      </c>
      <c r="G85" s="41"/>
      <c r="H85" s="40"/>
      <c r="I85" s="42"/>
      <c r="J85" s="40">
        <f t="shared" si="11"/>
        <v>0</v>
      </c>
      <c r="K85" s="40">
        <f t="shared" si="12"/>
        <v>0</v>
      </c>
    </row>
    <row r="86" spans="1:11" x14ac:dyDescent="0.4">
      <c r="A86" s="7">
        <v>83</v>
      </c>
      <c r="B86" s="7" t="s">
        <v>37</v>
      </c>
      <c r="C86" s="7">
        <v>3</v>
      </c>
      <c r="D86" s="7">
        <v>301</v>
      </c>
      <c r="E86" s="3" t="s">
        <v>7</v>
      </c>
      <c r="F86" s="32">
        <f t="shared" si="15"/>
        <v>30</v>
      </c>
      <c r="G86" s="41"/>
      <c r="H86" s="40"/>
      <c r="I86" s="42"/>
      <c r="J86" s="40">
        <f t="shared" si="11"/>
        <v>0</v>
      </c>
      <c r="K86" s="40">
        <f t="shared" si="12"/>
        <v>0</v>
      </c>
    </row>
    <row r="87" spans="1:11" x14ac:dyDescent="0.4">
      <c r="A87" s="7">
        <v>84</v>
      </c>
      <c r="B87" s="7" t="s">
        <v>37</v>
      </c>
      <c r="C87" s="7">
        <v>3</v>
      </c>
      <c r="D87" s="7">
        <v>302</v>
      </c>
      <c r="E87" s="3" t="s">
        <v>5</v>
      </c>
      <c r="F87" s="32">
        <f t="shared" si="15"/>
        <v>30</v>
      </c>
      <c r="G87" s="41"/>
      <c r="H87" s="40"/>
      <c r="I87" s="42"/>
      <c r="J87" s="40">
        <f t="shared" si="11"/>
        <v>0</v>
      </c>
      <c r="K87" s="40">
        <f t="shared" si="12"/>
        <v>0</v>
      </c>
    </row>
    <row r="88" spans="1:11" x14ac:dyDescent="0.4">
      <c r="A88" s="7">
        <v>85</v>
      </c>
      <c r="B88" s="7" t="s">
        <v>37</v>
      </c>
      <c r="C88" s="7">
        <v>3</v>
      </c>
      <c r="D88" s="7">
        <v>303</v>
      </c>
      <c r="E88" s="3" t="s">
        <v>5</v>
      </c>
      <c r="F88" s="32">
        <f t="shared" si="15"/>
        <v>30</v>
      </c>
      <c r="G88" s="41"/>
      <c r="H88" s="40"/>
      <c r="I88" s="42"/>
      <c r="J88" s="40">
        <f t="shared" si="11"/>
        <v>0</v>
      </c>
      <c r="K88" s="40">
        <f t="shared" si="12"/>
        <v>0</v>
      </c>
    </row>
    <row r="89" spans="1:11" x14ac:dyDescent="0.4">
      <c r="A89" s="7">
        <v>86</v>
      </c>
      <c r="B89" s="7" t="s">
        <v>37</v>
      </c>
      <c r="C89" s="7">
        <v>3</v>
      </c>
      <c r="D89" s="7">
        <v>304</v>
      </c>
      <c r="E89" s="3" t="s">
        <v>5</v>
      </c>
      <c r="F89" s="32">
        <f t="shared" si="15"/>
        <v>30</v>
      </c>
      <c r="G89" s="41"/>
      <c r="H89" s="40"/>
      <c r="I89" s="42"/>
      <c r="J89" s="40">
        <f t="shared" si="11"/>
        <v>0</v>
      </c>
      <c r="K89" s="40">
        <f t="shared" si="12"/>
        <v>0</v>
      </c>
    </row>
    <row r="90" spans="1:11" x14ac:dyDescent="0.4">
      <c r="A90" s="7">
        <v>87</v>
      </c>
      <c r="B90" s="7" t="s">
        <v>37</v>
      </c>
      <c r="C90" s="7">
        <v>3</v>
      </c>
      <c r="D90" s="7">
        <v>305</v>
      </c>
      <c r="E90" s="3" t="s">
        <v>7</v>
      </c>
      <c r="F90" s="32">
        <f t="shared" si="15"/>
        <v>30</v>
      </c>
      <c r="G90" s="41"/>
      <c r="H90" s="40"/>
      <c r="I90" s="42"/>
      <c r="J90" s="40">
        <f t="shared" si="11"/>
        <v>0</v>
      </c>
      <c r="K90" s="40">
        <f t="shared" si="12"/>
        <v>0</v>
      </c>
    </row>
    <row r="91" spans="1:11" x14ac:dyDescent="0.4">
      <c r="A91" s="7">
        <v>88</v>
      </c>
      <c r="B91" s="7" t="s">
        <v>37</v>
      </c>
      <c r="C91" s="7">
        <v>3</v>
      </c>
      <c r="D91" s="7">
        <v>306</v>
      </c>
      <c r="E91" s="3" t="s">
        <v>5</v>
      </c>
      <c r="F91" s="32">
        <f t="shared" si="15"/>
        <v>30</v>
      </c>
      <c r="G91" s="41"/>
      <c r="H91" s="40"/>
      <c r="I91" s="42"/>
      <c r="J91" s="40">
        <f t="shared" si="11"/>
        <v>0</v>
      </c>
      <c r="K91" s="40">
        <f t="shared" si="12"/>
        <v>0</v>
      </c>
    </row>
    <row r="92" spans="1:11" x14ac:dyDescent="0.4">
      <c r="A92" s="7">
        <v>89</v>
      </c>
      <c r="B92" s="7" t="s">
        <v>37</v>
      </c>
      <c r="C92" s="7">
        <v>3</v>
      </c>
      <c r="D92" s="7">
        <v>307</v>
      </c>
      <c r="E92" s="3" t="s">
        <v>32</v>
      </c>
      <c r="F92" s="32">
        <f>6.25*8</f>
        <v>50</v>
      </c>
      <c r="G92" s="41"/>
      <c r="H92" s="40"/>
      <c r="I92" s="42"/>
      <c r="J92" s="40">
        <f t="shared" si="11"/>
        <v>0</v>
      </c>
      <c r="K92" s="40">
        <f t="shared" si="12"/>
        <v>0</v>
      </c>
    </row>
    <row r="93" spans="1:11" x14ac:dyDescent="0.4">
      <c r="A93" s="7">
        <v>90</v>
      </c>
      <c r="B93" s="7" t="s">
        <v>37</v>
      </c>
      <c r="C93" s="7">
        <v>3</v>
      </c>
      <c r="D93" s="7">
        <v>308</v>
      </c>
      <c r="E93" s="3" t="s">
        <v>32</v>
      </c>
      <c r="F93" s="32">
        <f>7.5*8</f>
        <v>60</v>
      </c>
      <c r="G93" s="41"/>
      <c r="H93" s="40"/>
      <c r="I93" s="42"/>
      <c r="J93" s="40">
        <f t="shared" si="11"/>
        <v>0</v>
      </c>
      <c r="K93" s="40">
        <f t="shared" si="12"/>
        <v>0</v>
      </c>
    </row>
    <row r="94" spans="1:11" x14ac:dyDescent="0.4">
      <c r="A94" s="7">
        <v>91</v>
      </c>
      <c r="B94" s="7" t="s">
        <v>37</v>
      </c>
      <c r="C94" s="7">
        <v>3</v>
      </c>
      <c r="D94" s="7">
        <v>309</v>
      </c>
      <c r="E94" s="3" t="s">
        <v>32</v>
      </c>
      <c r="F94" s="32">
        <f>6.25*8</f>
        <v>50</v>
      </c>
      <c r="G94" s="41"/>
      <c r="H94" s="40"/>
      <c r="I94" s="42"/>
      <c r="J94" s="40">
        <f t="shared" si="11"/>
        <v>0</v>
      </c>
      <c r="K94" s="40">
        <f t="shared" si="12"/>
        <v>0</v>
      </c>
    </row>
    <row r="95" spans="1:11" x14ac:dyDescent="0.4">
      <c r="A95" s="7">
        <v>92</v>
      </c>
      <c r="B95" s="7" t="s">
        <v>37</v>
      </c>
      <c r="C95" s="7">
        <v>3</v>
      </c>
      <c r="D95" s="7">
        <v>310</v>
      </c>
      <c r="E95" s="3" t="s">
        <v>5</v>
      </c>
      <c r="F95" s="32">
        <f t="shared" ref="F95:F96" si="16">5*6</f>
        <v>30</v>
      </c>
      <c r="G95" s="41"/>
      <c r="H95" s="40"/>
      <c r="I95" s="42"/>
      <c r="J95" s="40">
        <f t="shared" si="11"/>
        <v>0</v>
      </c>
      <c r="K95" s="40">
        <f t="shared" si="12"/>
        <v>0</v>
      </c>
    </row>
    <row r="96" spans="1:11" x14ac:dyDescent="0.4">
      <c r="A96" s="7">
        <v>93</v>
      </c>
      <c r="B96" s="7" t="s">
        <v>37</v>
      </c>
      <c r="C96" s="7">
        <v>3</v>
      </c>
      <c r="D96" s="7">
        <v>311</v>
      </c>
      <c r="E96" s="3" t="s">
        <v>7</v>
      </c>
      <c r="F96" s="32">
        <f t="shared" si="16"/>
        <v>30</v>
      </c>
      <c r="G96" s="41"/>
      <c r="H96" s="40"/>
      <c r="I96" s="42"/>
      <c r="J96" s="40">
        <f t="shared" si="11"/>
        <v>0</v>
      </c>
      <c r="K96" s="40">
        <f t="shared" si="12"/>
        <v>0</v>
      </c>
    </row>
    <row r="97" spans="1:11" x14ac:dyDescent="0.4">
      <c r="A97" s="7">
        <v>94</v>
      </c>
      <c r="B97" s="7" t="s">
        <v>37</v>
      </c>
      <c r="C97" s="7">
        <v>3</v>
      </c>
      <c r="D97" s="7">
        <v>312</v>
      </c>
      <c r="E97" s="3" t="s">
        <v>32</v>
      </c>
      <c r="F97" s="32">
        <f>(5.5+6)/2*6</f>
        <v>34.5</v>
      </c>
      <c r="G97" s="41"/>
      <c r="H97" s="40"/>
      <c r="I97" s="42"/>
      <c r="J97" s="40">
        <f t="shared" si="11"/>
        <v>0</v>
      </c>
      <c r="K97" s="40">
        <f t="shared" si="12"/>
        <v>0</v>
      </c>
    </row>
    <row r="98" spans="1:11" x14ac:dyDescent="0.4">
      <c r="A98" s="7">
        <v>95</v>
      </c>
      <c r="B98" s="7" t="s">
        <v>41</v>
      </c>
      <c r="C98" s="7">
        <v>1</v>
      </c>
      <c r="D98" s="7">
        <v>101</v>
      </c>
      <c r="E98" s="31" t="s">
        <v>32</v>
      </c>
      <c r="F98" s="32">
        <f>6.25*8</f>
        <v>50</v>
      </c>
      <c r="G98" s="41"/>
      <c r="H98" s="40"/>
      <c r="I98" s="42"/>
      <c r="J98" s="40">
        <f t="shared" si="11"/>
        <v>0</v>
      </c>
      <c r="K98" s="40">
        <f t="shared" si="12"/>
        <v>0</v>
      </c>
    </row>
    <row r="99" spans="1:11" x14ac:dyDescent="0.4">
      <c r="A99" s="7">
        <v>96</v>
      </c>
      <c r="B99" s="7" t="s">
        <v>41</v>
      </c>
      <c r="C99" s="7">
        <v>1</v>
      </c>
      <c r="D99" s="7">
        <v>102</v>
      </c>
      <c r="E99" s="31" t="s">
        <v>32</v>
      </c>
      <c r="F99" s="32">
        <v>60</v>
      </c>
      <c r="G99" s="41"/>
      <c r="H99" s="40"/>
      <c r="I99" s="42"/>
      <c r="J99" s="40">
        <f t="shared" si="11"/>
        <v>0</v>
      </c>
      <c r="K99" s="40">
        <f t="shared" si="12"/>
        <v>0</v>
      </c>
    </row>
    <row r="100" spans="1:11" x14ac:dyDescent="0.4">
      <c r="A100" s="7">
        <v>97</v>
      </c>
      <c r="B100" s="7" t="s">
        <v>41</v>
      </c>
      <c r="C100" s="7">
        <v>1</v>
      </c>
      <c r="D100" s="7">
        <v>103</v>
      </c>
      <c r="E100" s="31" t="s">
        <v>32</v>
      </c>
      <c r="F100" s="32">
        <v>60</v>
      </c>
      <c r="G100" s="41"/>
      <c r="H100" s="40"/>
      <c r="I100" s="42"/>
      <c r="J100" s="40">
        <f t="shared" si="11"/>
        <v>0</v>
      </c>
      <c r="K100" s="40">
        <f t="shared" si="12"/>
        <v>0</v>
      </c>
    </row>
    <row r="101" spans="1:11" x14ac:dyDescent="0.4">
      <c r="A101" s="7">
        <v>98</v>
      </c>
      <c r="B101" s="7" t="s">
        <v>41</v>
      </c>
      <c r="C101" s="7">
        <v>1</v>
      </c>
      <c r="D101" s="7">
        <v>104</v>
      </c>
      <c r="E101" s="31" t="s">
        <v>32</v>
      </c>
      <c r="F101" s="32">
        <f>6.25*8</f>
        <v>50</v>
      </c>
      <c r="G101" s="41"/>
      <c r="H101" s="40"/>
      <c r="I101" s="42"/>
      <c r="J101" s="40">
        <f t="shared" si="11"/>
        <v>0</v>
      </c>
      <c r="K101" s="40">
        <f t="shared" si="12"/>
        <v>0</v>
      </c>
    </row>
    <row r="102" spans="1:11" x14ac:dyDescent="0.4">
      <c r="A102" s="7">
        <v>99</v>
      </c>
      <c r="B102" s="7" t="s">
        <v>41</v>
      </c>
      <c r="C102" s="7">
        <v>1</v>
      </c>
      <c r="D102" s="7">
        <v>105</v>
      </c>
      <c r="E102" s="3" t="s">
        <v>5</v>
      </c>
      <c r="F102" s="32">
        <f t="shared" ref="F102:F105" si="17">5*6</f>
        <v>30</v>
      </c>
      <c r="G102" s="41"/>
      <c r="H102" s="40"/>
      <c r="I102" s="42"/>
      <c r="J102" s="40">
        <f t="shared" si="11"/>
        <v>0</v>
      </c>
      <c r="K102" s="40">
        <f t="shared" si="12"/>
        <v>0</v>
      </c>
    </row>
    <row r="103" spans="1:11" x14ac:dyDescent="0.4">
      <c r="A103" s="7">
        <v>100</v>
      </c>
      <c r="B103" s="7" t="s">
        <v>41</v>
      </c>
      <c r="C103" s="7">
        <v>1</v>
      </c>
      <c r="D103" s="7">
        <v>106</v>
      </c>
      <c r="E103" s="3" t="s">
        <v>5</v>
      </c>
      <c r="F103" s="32">
        <f t="shared" si="17"/>
        <v>30</v>
      </c>
      <c r="G103" s="41"/>
      <c r="H103" s="40"/>
      <c r="I103" s="42"/>
      <c r="J103" s="40">
        <f t="shared" si="11"/>
        <v>0</v>
      </c>
      <c r="K103" s="40">
        <f t="shared" si="12"/>
        <v>0</v>
      </c>
    </row>
    <row r="104" spans="1:11" x14ac:dyDescent="0.4">
      <c r="A104" s="7">
        <v>101</v>
      </c>
      <c r="B104" s="7" t="s">
        <v>41</v>
      </c>
      <c r="C104" s="7">
        <v>1</v>
      </c>
      <c r="D104" s="7">
        <v>107</v>
      </c>
      <c r="E104" s="3" t="s">
        <v>5</v>
      </c>
      <c r="F104" s="32">
        <f t="shared" si="17"/>
        <v>30</v>
      </c>
      <c r="G104" s="41"/>
      <c r="H104" s="40"/>
      <c r="I104" s="42"/>
      <c r="J104" s="40">
        <f t="shared" si="11"/>
        <v>0</v>
      </c>
      <c r="K104" s="40">
        <f t="shared" si="12"/>
        <v>0</v>
      </c>
    </row>
    <row r="105" spans="1:11" x14ac:dyDescent="0.4">
      <c r="A105" s="7">
        <v>102</v>
      </c>
      <c r="B105" s="7" t="s">
        <v>41</v>
      </c>
      <c r="C105" s="7">
        <v>1</v>
      </c>
      <c r="D105" s="7">
        <v>108</v>
      </c>
      <c r="E105" s="3" t="s">
        <v>5</v>
      </c>
      <c r="F105" s="32">
        <f t="shared" si="17"/>
        <v>30</v>
      </c>
      <c r="G105" s="41"/>
      <c r="H105" s="40"/>
      <c r="I105" s="42"/>
      <c r="J105" s="40">
        <f t="shared" si="11"/>
        <v>0</v>
      </c>
      <c r="K105" s="40">
        <f t="shared" si="12"/>
        <v>0</v>
      </c>
    </row>
    <row r="106" spans="1:11" x14ac:dyDescent="0.4">
      <c r="A106" s="7">
        <v>103</v>
      </c>
      <c r="B106" s="7" t="s">
        <v>41</v>
      </c>
      <c r="C106" s="7">
        <v>2</v>
      </c>
      <c r="D106" s="7">
        <v>201</v>
      </c>
      <c r="E106" s="31" t="s">
        <v>32</v>
      </c>
      <c r="F106" s="32">
        <f>6.25*8</f>
        <v>50</v>
      </c>
      <c r="G106" s="41"/>
      <c r="H106" s="40"/>
      <c r="I106" s="42"/>
      <c r="J106" s="40">
        <f t="shared" si="11"/>
        <v>0</v>
      </c>
      <c r="K106" s="40">
        <f t="shared" si="12"/>
        <v>0</v>
      </c>
    </row>
    <row r="107" spans="1:11" x14ac:dyDescent="0.4">
      <c r="A107" s="7">
        <v>104</v>
      </c>
      <c r="B107" s="7" t="s">
        <v>41</v>
      </c>
      <c r="C107" s="7">
        <v>2</v>
      </c>
      <c r="D107" s="6">
        <v>202</v>
      </c>
      <c r="E107" s="31" t="s">
        <v>32</v>
      </c>
      <c r="F107" s="32">
        <v>60</v>
      </c>
      <c r="G107" s="41"/>
      <c r="H107" s="40"/>
      <c r="I107" s="42"/>
      <c r="J107" s="40">
        <f t="shared" si="11"/>
        <v>0</v>
      </c>
      <c r="K107" s="40">
        <f t="shared" si="12"/>
        <v>0</v>
      </c>
    </row>
    <row r="108" spans="1:11" x14ac:dyDescent="0.4">
      <c r="A108" s="7">
        <v>105</v>
      </c>
      <c r="B108" s="7" t="s">
        <v>41</v>
      </c>
      <c r="C108" s="7">
        <v>2</v>
      </c>
      <c r="D108" s="7">
        <v>203</v>
      </c>
      <c r="E108" s="31" t="s">
        <v>32</v>
      </c>
      <c r="F108" s="32">
        <v>60</v>
      </c>
      <c r="G108" s="41"/>
      <c r="H108" s="40"/>
      <c r="I108" s="42"/>
      <c r="J108" s="40">
        <f t="shared" si="11"/>
        <v>0</v>
      </c>
      <c r="K108" s="40">
        <f t="shared" si="12"/>
        <v>0</v>
      </c>
    </row>
    <row r="109" spans="1:11" x14ac:dyDescent="0.4">
      <c r="A109" s="7">
        <v>106</v>
      </c>
      <c r="B109" s="7" t="s">
        <v>41</v>
      </c>
      <c r="C109" s="7">
        <v>2</v>
      </c>
      <c r="D109" s="7">
        <v>204</v>
      </c>
      <c r="E109" s="31" t="s">
        <v>32</v>
      </c>
      <c r="F109" s="32">
        <f>6.25*8</f>
        <v>50</v>
      </c>
      <c r="G109" s="41"/>
      <c r="H109" s="40"/>
      <c r="I109" s="42"/>
      <c r="J109" s="40">
        <f t="shared" si="11"/>
        <v>0</v>
      </c>
      <c r="K109" s="40">
        <f t="shared" si="12"/>
        <v>0</v>
      </c>
    </row>
    <row r="110" spans="1:11" x14ac:dyDescent="0.4">
      <c r="A110" s="7">
        <v>107</v>
      </c>
      <c r="B110" s="7" t="s">
        <v>41</v>
      </c>
      <c r="C110" s="7">
        <v>2</v>
      </c>
      <c r="D110" s="7">
        <v>205</v>
      </c>
      <c r="E110" s="3" t="s">
        <v>5</v>
      </c>
      <c r="F110" s="32">
        <f t="shared" ref="F110:F113" si="18">5*6</f>
        <v>30</v>
      </c>
      <c r="G110" s="41"/>
      <c r="H110" s="40"/>
      <c r="I110" s="42"/>
      <c r="J110" s="40">
        <f t="shared" si="11"/>
        <v>0</v>
      </c>
      <c r="K110" s="40">
        <f t="shared" si="12"/>
        <v>0</v>
      </c>
    </row>
    <row r="111" spans="1:11" x14ac:dyDescent="0.4">
      <c r="A111" s="7">
        <v>108</v>
      </c>
      <c r="B111" s="7" t="s">
        <v>41</v>
      </c>
      <c r="C111" s="7">
        <v>2</v>
      </c>
      <c r="D111" s="7">
        <v>206</v>
      </c>
      <c r="E111" s="3" t="s">
        <v>5</v>
      </c>
      <c r="F111" s="32">
        <f t="shared" si="18"/>
        <v>30</v>
      </c>
      <c r="G111" s="41"/>
      <c r="H111" s="40"/>
      <c r="I111" s="42"/>
      <c r="J111" s="40">
        <f t="shared" si="11"/>
        <v>0</v>
      </c>
      <c r="K111" s="40">
        <f t="shared" si="12"/>
        <v>0</v>
      </c>
    </row>
    <row r="112" spans="1:11" x14ac:dyDescent="0.4">
      <c r="A112" s="7">
        <v>109</v>
      </c>
      <c r="B112" s="7" t="s">
        <v>41</v>
      </c>
      <c r="C112" s="7">
        <v>2</v>
      </c>
      <c r="D112" s="7">
        <v>207</v>
      </c>
      <c r="E112" s="3" t="s">
        <v>7</v>
      </c>
      <c r="F112" s="32">
        <f t="shared" si="18"/>
        <v>30</v>
      </c>
      <c r="G112" s="41"/>
      <c r="H112" s="40"/>
      <c r="I112" s="42"/>
      <c r="J112" s="40">
        <f t="shared" si="11"/>
        <v>0</v>
      </c>
      <c r="K112" s="40">
        <f t="shared" si="12"/>
        <v>0</v>
      </c>
    </row>
    <row r="113" spans="1:11" x14ac:dyDescent="0.4">
      <c r="A113" s="7">
        <v>110</v>
      </c>
      <c r="B113" s="7" t="s">
        <v>41</v>
      </c>
      <c r="C113" s="7">
        <v>2</v>
      </c>
      <c r="D113" s="7">
        <v>208</v>
      </c>
      <c r="E113" s="3" t="s">
        <v>5</v>
      </c>
      <c r="F113" s="32">
        <f t="shared" si="18"/>
        <v>30</v>
      </c>
      <c r="G113" s="41"/>
      <c r="H113" s="40"/>
      <c r="I113" s="42"/>
      <c r="J113" s="40">
        <f t="shared" si="11"/>
        <v>0</v>
      </c>
      <c r="K113" s="40">
        <f t="shared" si="12"/>
        <v>0</v>
      </c>
    </row>
    <row r="114" spans="1:11" x14ac:dyDescent="0.4">
      <c r="A114" s="7">
        <v>111</v>
      </c>
      <c r="B114" s="7" t="s">
        <v>41</v>
      </c>
      <c r="C114" s="7">
        <v>3</v>
      </c>
      <c r="D114" s="7">
        <v>301</v>
      </c>
      <c r="E114" s="3" t="s">
        <v>32</v>
      </c>
      <c r="F114" s="32">
        <f>6.25*8</f>
        <v>50</v>
      </c>
      <c r="G114" s="41"/>
      <c r="H114" s="40"/>
      <c r="I114" s="42"/>
      <c r="J114" s="40">
        <f t="shared" si="11"/>
        <v>0</v>
      </c>
      <c r="K114" s="40">
        <f t="shared" si="12"/>
        <v>0</v>
      </c>
    </row>
    <row r="115" spans="1:11" x14ac:dyDescent="0.4">
      <c r="A115" s="7">
        <v>112</v>
      </c>
      <c r="B115" s="7" t="s">
        <v>41</v>
      </c>
      <c r="C115" s="7">
        <v>3</v>
      </c>
      <c r="D115" s="7">
        <v>302</v>
      </c>
      <c r="E115" s="3" t="s">
        <v>32</v>
      </c>
      <c r="F115" s="32">
        <v>60</v>
      </c>
      <c r="G115" s="41"/>
      <c r="H115" s="40"/>
      <c r="I115" s="42"/>
      <c r="J115" s="40">
        <f t="shared" si="11"/>
        <v>0</v>
      </c>
      <c r="K115" s="40">
        <f t="shared" si="12"/>
        <v>0</v>
      </c>
    </row>
    <row r="116" spans="1:11" x14ac:dyDescent="0.4">
      <c r="A116" s="7">
        <v>113</v>
      </c>
      <c r="B116" s="7" t="s">
        <v>41</v>
      </c>
      <c r="C116" s="7">
        <v>3</v>
      </c>
      <c r="D116" s="7">
        <v>303</v>
      </c>
      <c r="E116" s="3" t="s">
        <v>5</v>
      </c>
      <c r="F116" s="32">
        <v>60</v>
      </c>
      <c r="G116" s="41"/>
      <c r="H116" s="40"/>
      <c r="I116" s="42"/>
      <c r="J116" s="40">
        <f t="shared" si="11"/>
        <v>0</v>
      </c>
      <c r="K116" s="40">
        <f t="shared" si="12"/>
        <v>0</v>
      </c>
    </row>
    <row r="117" spans="1:11" x14ac:dyDescent="0.4">
      <c r="A117" s="7">
        <v>114</v>
      </c>
      <c r="B117" s="7" t="s">
        <v>41</v>
      </c>
      <c r="C117" s="7">
        <v>3</v>
      </c>
      <c r="D117" s="7">
        <v>304</v>
      </c>
      <c r="E117" s="3" t="s">
        <v>5</v>
      </c>
      <c r="F117" s="32">
        <f>6.25*8</f>
        <v>50</v>
      </c>
      <c r="G117" s="41"/>
      <c r="H117" s="40"/>
      <c r="I117" s="42"/>
      <c r="J117" s="40">
        <f t="shared" si="11"/>
        <v>0</v>
      </c>
      <c r="K117" s="40">
        <f t="shared" si="12"/>
        <v>0</v>
      </c>
    </row>
    <row r="118" spans="1:11" x14ac:dyDescent="0.4">
      <c r="A118" s="7">
        <v>115</v>
      </c>
      <c r="B118" s="7" t="s">
        <v>41</v>
      </c>
      <c r="C118" s="7">
        <v>3</v>
      </c>
      <c r="D118" s="7">
        <v>305</v>
      </c>
      <c r="E118" s="3" t="s">
        <v>5</v>
      </c>
      <c r="F118" s="32">
        <f t="shared" ref="F118:F121" si="19">5*6</f>
        <v>30</v>
      </c>
      <c r="G118" s="41"/>
      <c r="H118" s="40"/>
      <c r="I118" s="42"/>
      <c r="J118" s="40">
        <f t="shared" si="11"/>
        <v>0</v>
      </c>
      <c r="K118" s="40">
        <f t="shared" si="12"/>
        <v>0</v>
      </c>
    </row>
    <row r="119" spans="1:11" x14ac:dyDescent="0.4">
      <c r="A119" s="7">
        <v>116</v>
      </c>
      <c r="B119" s="7" t="s">
        <v>41</v>
      </c>
      <c r="C119" s="7">
        <v>3</v>
      </c>
      <c r="D119" s="7">
        <v>306</v>
      </c>
      <c r="E119" s="3" t="s">
        <v>7</v>
      </c>
      <c r="F119" s="32">
        <f t="shared" si="19"/>
        <v>30</v>
      </c>
      <c r="G119" s="41"/>
      <c r="H119" s="40"/>
      <c r="I119" s="42"/>
      <c r="J119" s="40">
        <f t="shared" si="11"/>
        <v>0</v>
      </c>
      <c r="K119" s="40">
        <f t="shared" si="12"/>
        <v>0</v>
      </c>
    </row>
    <row r="120" spans="1:11" x14ac:dyDescent="0.4">
      <c r="A120" s="7">
        <v>117</v>
      </c>
      <c r="B120" s="7" t="s">
        <v>41</v>
      </c>
      <c r="C120" s="7">
        <v>3</v>
      </c>
      <c r="D120" s="7">
        <v>307</v>
      </c>
      <c r="E120" s="3" t="s">
        <v>5</v>
      </c>
      <c r="F120" s="32">
        <f t="shared" si="19"/>
        <v>30</v>
      </c>
      <c r="G120" s="41"/>
      <c r="H120" s="40"/>
      <c r="I120" s="42"/>
      <c r="J120" s="40">
        <f t="shared" si="11"/>
        <v>0</v>
      </c>
      <c r="K120" s="40">
        <f t="shared" si="12"/>
        <v>0</v>
      </c>
    </row>
    <row r="121" spans="1:11" x14ac:dyDescent="0.4">
      <c r="A121" s="7">
        <v>118</v>
      </c>
      <c r="B121" s="7" t="s">
        <v>41</v>
      </c>
      <c r="C121" s="7">
        <v>3</v>
      </c>
      <c r="D121" s="7">
        <v>308</v>
      </c>
      <c r="E121" s="3" t="s">
        <v>5</v>
      </c>
      <c r="F121" s="32">
        <f t="shared" si="19"/>
        <v>30</v>
      </c>
      <c r="G121" s="41"/>
      <c r="H121" s="40"/>
      <c r="I121" s="42"/>
      <c r="J121" s="40">
        <f t="shared" si="11"/>
        <v>0</v>
      </c>
      <c r="K121" s="40">
        <f t="shared" si="12"/>
        <v>0</v>
      </c>
    </row>
    <row r="122" spans="1:11" x14ac:dyDescent="0.4">
      <c r="A122" s="7">
        <v>119</v>
      </c>
      <c r="B122" s="7" t="s">
        <v>42</v>
      </c>
      <c r="C122" s="7">
        <v>1</v>
      </c>
      <c r="D122" s="7">
        <v>101</v>
      </c>
      <c r="E122" s="3" t="s">
        <v>32</v>
      </c>
      <c r="F122" s="32">
        <f>6.25*8</f>
        <v>50</v>
      </c>
      <c r="G122" s="41"/>
      <c r="H122" s="40"/>
      <c r="I122" s="42"/>
      <c r="J122" s="40">
        <f t="shared" si="11"/>
        <v>0</v>
      </c>
      <c r="K122" s="40">
        <f t="shared" si="12"/>
        <v>0</v>
      </c>
    </row>
    <row r="123" spans="1:11" x14ac:dyDescent="0.4">
      <c r="A123" s="7">
        <v>120</v>
      </c>
      <c r="B123" s="7" t="s">
        <v>42</v>
      </c>
      <c r="C123" s="7">
        <v>1</v>
      </c>
      <c r="D123" s="7">
        <v>102</v>
      </c>
      <c r="E123" s="3" t="s">
        <v>32</v>
      </c>
      <c r="F123" s="32">
        <v>60</v>
      </c>
      <c r="G123" s="41"/>
      <c r="H123" s="40"/>
      <c r="I123" s="42"/>
      <c r="J123" s="40">
        <f t="shared" si="11"/>
        <v>0</v>
      </c>
      <c r="K123" s="40">
        <f t="shared" si="12"/>
        <v>0</v>
      </c>
    </row>
    <row r="124" spans="1:11" x14ac:dyDescent="0.4">
      <c r="A124" s="7">
        <v>121</v>
      </c>
      <c r="B124" s="7" t="s">
        <v>42</v>
      </c>
      <c r="C124" s="7">
        <v>1</v>
      </c>
      <c r="D124" s="7">
        <v>103</v>
      </c>
      <c r="E124" s="3" t="s">
        <v>32</v>
      </c>
      <c r="F124" s="32">
        <v>60</v>
      </c>
      <c r="G124" s="41"/>
      <c r="H124" s="40"/>
      <c r="I124" s="42"/>
      <c r="J124" s="40">
        <f t="shared" si="11"/>
        <v>0</v>
      </c>
      <c r="K124" s="40">
        <f t="shared" si="12"/>
        <v>0</v>
      </c>
    </row>
    <row r="125" spans="1:11" x14ac:dyDescent="0.4">
      <c r="A125" s="7">
        <v>122</v>
      </c>
      <c r="B125" s="7" t="s">
        <v>42</v>
      </c>
      <c r="C125" s="7">
        <v>1</v>
      </c>
      <c r="D125" s="7">
        <v>104</v>
      </c>
      <c r="E125" s="3" t="s">
        <v>32</v>
      </c>
      <c r="F125" s="32">
        <f>6.25*8</f>
        <v>50</v>
      </c>
      <c r="G125" s="41"/>
      <c r="H125" s="40"/>
      <c r="I125" s="42"/>
      <c r="J125" s="40">
        <f t="shared" si="11"/>
        <v>0</v>
      </c>
      <c r="K125" s="40">
        <f t="shared" si="12"/>
        <v>0</v>
      </c>
    </row>
    <row r="126" spans="1:11" x14ac:dyDescent="0.4">
      <c r="A126" s="7">
        <v>123</v>
      </c>
      <c r="B126" s="7" t="s">
        <v>42</v>
      </c>
      <c r="C126" s="7">
        <v>1</v>
      </c>
      <c r="D126" s="7">
        <v>105</v>
      </c>
      <c r="E126" s="3" t="s">
        <v>5</v>
      </c>
      <c r="F126" s="32">
        <f t="shared" ref="F126:F129" si="20">5*6</f>
        <v>30</v>
      </c>
      <c r="G126" s="41"/>
      <c r="H126" s="40"/>
      <c r="I126" s="42"/>
      <c r="J126" s="40">
        <f t="shared" si="11"/>
        <v>0</v>
      </c>
      <c r="K126" s="40">
        <f t="shared" si="12"/>
        <v>0</v>
      </c>
    </row>
    <row r="127" spans="1:11" x14ac:dyDescent="0.4">
      <c r="A127" s="7">
        <v>124</v>
      </c>
      <c r="B127" s="7" t="s">
        <v>42</v>
      </c>
      <c r="C127" s="7">
        <v>1</v>
      </c>
      <c r="D127" s="7">
        <v>106</v>
      </c>
      <c r="E127" s="3" t="s">
        <v>5</v>
      </c>
      <c r="F127" s="32">
        <f t="shared" si="20"/>
        <v>30</v>
      </c>
      <c r="G127" s="41"/>
      <c r="H127" s="40"/>
      <c r="I127" s="42"/>
      <c r="J127" s="40">
        <f t="shared" si="11"/>
        <v>0</v>
      </c>
      <c r="K127" s="40">
        <f t="shared" si="12"/>
        <v>0</v>
      </c>
    </row>
    <row r="128" spans="1:11" x14ac:dyDescent="0.4">
      <c r="A128" s="7">
        <v>125</v>
      </c>
      <c r="B128" s="7" t="s">
        <v>42</v>
      </c>
      <c r="C128" s="7">
        <v>1</v>
      </c>
      <c r="D128" s="7">
        <v>107</v>
      </c>
      <c r="E128" s="3" t="s">
        <v>7</v>
      </c>
      <c r="F128" s="32">
        <f t="shared" si="20"/>
        <v>30</v>
      </c>
      <c r="G128" s="41"/>
      <c r="H128" s="40"/>
      <c r="I128" s="42"/>
      <c r="J128" s="40">
        <f t="shared" si="11"/>
        <v>0</v>
      </c>
      <c r="K128" s="40">
        <f t="shared" si="12"/>
        <v>0</v>
      </c>
    </row>
    <row r="129" spans="1:11" x14ac:dyDescent="0.4">
      <c r="A129" s="7">
        <v>126</v>
      </c>
      <c r="B129" s="7" t="s">
        <v>42</v>
      </c>
      <c r="C129" s="7">
        <v>1</v>
      </c>
      <c r="D129" s="7">
        <v>108</v>
      </c>
      <c r="E129" s="3" t="s">
        <v>5</v>
      </c>
      <c r="F129" s="32">
        <f t="shared" si="20"/>
        <v>30</v>
      </c>
      <c r="G129" s="41"/>
      <c r="H129" s="40"/>
      <c r="I129" s="42"/>
      <c r="J129" s="40">
        <f t="shared" si="11"/>
        <v>0</v>
      </c>
      <c r="K129" s="40">
        <f t="shared" si="12"/>
        <v>0</v>
      </c>
    </row>
    <row r="130" spans="1:11" x14ac:dyDescent="0.4">
      <c r="A130" s="7">
        <v>127</v>
      </c>
      <c r="B130" s="7" t="s">
        <v>42</v>
      </c>
      <c r="C130" s="7">
        <v>2</v>
      </c>
      <c r="D130" s="7">
        <v>201</v>
      </c>
      <c r="E130" s="3" t="s">
        <v>32</v>
      </c>
      <c r="F130" s="32">
        <f>6.25*8</f>
        <v>50</v>
      </c>
      <c r="G130" s="41"/>
      <c r="H130" s="40"/>
      <c r="I130" s="42"/>
      <c r="J130" s="40">
        <f t="shared" si="11"/>
        <v>0</v>
      </c>
      <c r="K130" s="40">
        <f t="shared" si="12"/>
        <v>0</v>
      </c>
    </row>
    <row r="131" spans="1:11" x14ac:dyDescent="0.4">
      <c r="A131" s="7">
        <v>128</v>
      </c>
      <c r="B131" s="7" t="s">
        <v>42</v>
      </c>
      <c r="C131" s="7">
        <v>2</v>
      </c>
      <c r="D131" s="7">
        <v>202</v>
      </c>
      <c r="E131" s="3" t="s">
        <v>32</v>
      </c>
      <c r="F131" s="32">
        <v>60</v>
      </c>
      <c r="G131" s="41"/>
      <c r="H131" s="40"/>
      <c r="I131" s="42"/>
      <c r="J131" s="40">
        <f t="shared" si="11"/>
        <v>0</v>
      </c>
      <c r="K131" s="40">
        <f t="shared" si="12"/>
        <v>0</v>
      </c>
    </row>
    <row r="132" spans="1:11" x14ac:dyDescent="0.4">
      <c r="A132" s="7">
        <v>129</v>
      </c>
      <c r="B132" s="7" t="s">
        <v>42</v>
      </c>
      <c r="C132" s="7">
        <v>2</v>
      </c>
      <c r="D132" s="7">
        <v>203</v>
      </c>
      <c r="E132" s="3" t="s">
        <v>32</v>
      </c>
      <c r="F132" s="32">
        <v>60</v>
      </c>
      <c r="G132" s="41"/>
      <c r="H132" s="40"/>
      <c r="I132" s="42"/>
      <c r="J132" s="40">
        <f t="shared" si="11"/>
        <v>0</v>
      </c>
      <c r="K132" s="40">
        <f t="shared" si="12"/>
        <v>0</v>
      </c>
    </row>
    <row r="133" spans="1:11" x14ac:dyDescent="0.4">
      <c r="A133" s="7">
        <v>130</v>
      </c>
      <c r="B133" s="7" t="s">
        <v>42</v>
      </c>
      <c r="C133" s="7">
        <v>2</v>
      </c>
      <c r="D133" s="7">
        <v>204</v>
      </c>
      <c r="E133" s="3" t="s">
        <v>32</v>
      </c>
      <c r="F133" s="32">
        <f>6.25*8</f>
        <v>50</v>
      </c>
      <c r="G133" s="41"/>
      <c r="H133" s="40"/>
      <c r="I133" s="42"/>
      <c r="J133" s="40">
        <f t="shared" ref="J133:J145" si="21">H133*I133</f>
        <v>0</v>
      </c>
      <c r="K133" s="40">
        <f t="shared" ref="K133:K145" si="22">J133/F133</f>
        <v>0</v>
      </c>
    </row>
    <row r="134" spans="1:11" x14ac:dyDescent="0.4">
      <c r="A134" s="7">
        <v>131</v>
      </c>
      <c r="B134" s="7" t="s">
        <v>42</v>
      </c>
      <c r="C134" s="7">
        <v>2</v>
      </c>
      <c r="D134" s="7">
        <v>205</v>
      </c>
      <c r="E134" s="3" t="s">
        <v>5</v>
      </c>
      <c r="F134" s="32">
        <f t="shared" ref="F134:F137" si="23">5*6</f>
        <v>30</v>
      </c>
      <c r="G134" s="41"/>
      <c r="H134" s="40"/>
      <c r="I134" s="42"/>
      <c r="J134" s="40">
        <f t="shared" si="21"/>
        <v>0</v>
      </c>
      <c r="K134" s="40">
        <f t="shared" si="22"/>
        <v>0</v>
      </c>
    </row>
    <row r="135" spans="1:11" x14ac:dyDescent="0.4">
      <c r="A135" s="7">
        <v>132</v>
      </c>
      <c r="B135" s="7" t="s">
        <v>42</v>
      </c>
      <c r="C135" s="7">
        <v>2</v>
      </c>
      <c r="D135" s="7">
        <v>206</v>
      </c>
      <c r="E135" s="3" t="s">
        <v>5</v>
      </c>
      <c r="F135" s="32">
        <f t="shared" si="23"/>
        <v>30</v>
      </c>
      <c r="G135" s="41"/>
      <c r="H135" s="40"/>
      <c r="I135" s="42"/>
      <c r="J135" s="40">
        <f t="shared" si="21"/>
        <v>0</v>
      </c>
      <c r="K135" s="40">
        <f t="shared" si="22"/>
        <v>0</v>
      </c>
    </row>
    <row r="136" spans="1:11" x14ac:dyDescent="0.4">
      <c r="A136" s="7">
        <v>133</v>
      </c>
      <c r="B136" s="7" t="s">
        <v>42</v>
      </c>
      <c r="C136" s="7">
        <v>2</v>
      </c>
      <c r="D136" s="7">
        <v>207</v>
      </c>
      <c r="E136" s="3" t="s">
        <v>7</v>
      </c>
      <c r="F136" s="32">
        <f t="shared" si="23"/>
        <v>30</v>
      </c>
      <c r="G136" s="41"/>
      <c r="H136" s="40"/>
      <c r="I136" s="42"/>
      <c r="J136" s="40">
        <f t="shared" si="21"/>
        <v>0</v>
      </c>
      <c r="K136" s="40">
        <f t="shared" si="22"/>
        <v>0</v>
      </c>
    </row>
    <row r="137" spans="1:11" x14ac:dyDescent="0.4">
      <c r="A137" s="7">
        <v>134</v>
      </c>
      <c r="B137" s="7" t="s">
        <v>42</v>
      </c>
      <c r="C137" s="7">
        <v>2</v>
      </c>
      <c r="D137" s="7">
        <v>208</v>
      </c>
      <c r="E137" s="3" t="s">
        <v>5</v>
      </c>
      <c r="F137" s="32">
        <f t="shared" si="23"/>
        <v>30</v>
      </c>
      <c r="G137" s="41"/>
      <c r="H137" s="40"/>
      <c r="I137" s="42"/>
      <c r="J137" s="40">
        <f t="shared" si="21"/>
        <v>0</v>
      </c>
      <c r="K137" s="40">
        <f t="shared" si="22"/>
        <v>0</v>
      </c>
    </row>
    <row r="138" spans="1:11" x14ac:dyDescent="0.4">
      <c r="A138" s="7">
        <v>135</v>
      </c>
      <c r="B138" s="7" t="s">
        <v>42</v>
      </c>
      <c r="C138" s="7">
        <v>3</v>
      </c>
      <c r="D138" s="7">
        <v>301</v>
      </c>
      <c r="E138" s="3" t="s">
        <v>32</v>
      </c>
      <c r="F138" s="32">
        <f>6.25*8</f>
        <v>50</v>
      </c>
      <c r="G138" s="41"/>
      <c r="H138" s="40"/>
      <c r="I138" s="42"/>
      <c r="J138" s="40">
        <f t="shared" si="21"/>
        <v>0</v>
      </c>
      <c r="K138" s="40">
        <f t="shared" si="22"/>
        <v>0</v>
      </c>
    </row>
    <row r="139" spans="1:11" x14ac:dyDescent="0.4">
      <c r="A139" s="7">
        <v>136</v>
      </c>
      <c r="B139" s="7" t="s">
        <v>42</v>
      </c>
      <c r="C139" s="7">
        <v>3</v>
      </c>
      <c r="D139" s="7">
        <v>302</v>
      </c>
      <c r="E139" s="3" t="s">
        <v>32</v>
      </c>
      <c r="F139" s="32">
        <v>60</v>
      </c>
      <c r="G139" s="41"/>
      <c r="H139" s="40"/>
      <c r="I139" s="42"/>
      <c r="J139" s="40">
        <f t="shared" si="21"/>
        <v>0</v>
      </c>
      <c r="K139" s="40">
        <f t="shared" si="22"/>
        <v>0</v>
      </c>
    </row>
    <row r="140" spans="1:11" x14ac:dyDescent="0.4">
      <c r="A140" s="7">
        <v>137</v>
      </c>
      <c r="B140" s="7" t="s">
        <v>42</v>
      </c>
      <c r="C140" s="7">
        <v>3</v>
      </c>
      <c r="D140" s="7">
        <v>303</v>
      </c>
      <c r="E140" s="3" t="s">
        <v>32</v>
      </c>
      <c r="F140" s="32">
        <v>60</v>
      </c>
      <c r="G140" s="41"/>
      <c r="H140" s="40"/>
      <c r="I140" s="42"/>
      <c r="J140" s="40">
        <f t="shared" si="21"/>
        <v>0</v>
      </c>
      <c r="K140" s="40">
        <f t="shared" si="22"/>
        <v>0</v>
      </c>
    </row>
    <row r="141" spans="1:11" x14ac:dyDescent="0.4">
      <c r="A141" s="7">
        <v>138</v>
      </c>
      <c r="B141" s="7" t="s">
        <v>42</v>
      </c>
      <c r="C141" s="7">
        <v>3</v>
      </c>
      <c r="D141" s="7">
        <v>304</v>
      </c>
      <c r="E141" s="3" t="s">
        <v>32</v>
      </c>
      <c r="F141" s="32">
        <f>6.25*8</f>
        <v>50</v>
      </c>
      <c r="G141" s="41"/>
      <c r="H141" s="40"/>
      <c r="I141" s="42"/>
      <c r="J141" s="40">
        <f t="shared" si="21"/>
        <v>0</v>
      </c>
      <c r="K141" s="40">
        <f t="shared" si="22"/>
        <v>0</v>
      </c>
    </row>
    <row r="142" spans="1:11" x14ac:dyDescent="0.4">
      <c r="A142" s="7">
        <v>139</v>
      </c>
      <c r="B142" s="7" t="s">
        <v>42</v>
      </c>
      <c r="C142" s="7">
        <v>3</v>
      </c>
      <c r="D142" s="7">
        <v>305</v>
      </c>
      <c r="E142" s="3" t="s">
        <v>5</v>
      </c>
      <c r="F142" s="32">
        <f t="shared" ref="F142:F145" si="24">5*6</f>
        <v>30</v>
      </c>
      <c r="G142" s="41"/>
      <c r="H142" s="40"/>
      <c r="I142" s="42"/>
      <c r="J142" s="40">
        <f t="shared" si="21"/>
        <v>0</v>
      </c>
      <c r="K142" s="40">
        <f t="shared" si="22"/>
        <v>0</v>
      </c>
    </row>
    <row r="143" spans="1:11" x14ac:dyDescent="0.4">
      <c r="A143" s="7">
        <v>140</v>
      </c>
      <c r="B143" s="7" t="s">
        <v>42</v>
      </c>
      <c r="C143" s="7">
        <v>3</v>
      </c>
      <c r="D143" s="7">
        <v>306</v>
      </c>
      <c r="E143" s="3" t="s">
        <v>7</v>
      </c>
      <c r="F143" s="32">
        <f t="shared" si="24"/>
        <v>30</v>
      </c>
      <c r="G143" s="41"/>
      <c r="H143" s="40"/>
      <c r="I143" s="42"/>
      <c r="J143" s="40">
        <f t="shared" si="21"/>
        <v>0</v>
      </c>
      <c r="K143" s="40">
        <f t="shared" si="22"/>
        <v>0</v>
      </c>
    </row>
    <row r="144" spans="1:11" x14ac:dyDescent="0.4">
      <c r="A144" s="7">
        <v>141</v>
      </c>
      <c r="B144" s="7" t="s">
        <v>42</v>
      </c>
      <c r="C144" s="7">
        <v>3</v>
      </c>
      <c r="D144" s="7">
        <v>307</v>
      </c>
      <c r="E144" s="3" t="s">
        <v>5</v>
      </c>
      <c r="F144" s="32">
        <f t="shared" si="24"/>
        <v>30</v>
      </c>
      <c r="G144" s="41"/>
      <c r="H144" s="40"/>
      <c r="I144" s="42"/>
      <c r="J144" s="40">
        <f t="shared" si="21"/>
        <v>0</v>
      </c>
      <c r="K144" s="40">
        <f t="shared" si="22"/>
        <v>0</v>
      </c>
    </row>
    <row r="145" spans="1:11" x14ac:dyDescent="0.4">
      <c r="A145" s="7">
        <v>142</v>
      </c>
      <c r="B145" s="7" t="s">
        <v>42</v>
      </c>
      <c r="C145" s="7">
        <v>3</v>
      </c>
      <c r="D145" s="7">
        <v>308</v>
      </c>
      <c r="E145" s="3" t="s">
        <v>5</v>
      </c>
      <c r="F145" s="32">
        <f t="shared" si="24"/>
        <v>30</v>
      </c>
      <c r="G145" s="41"/>
      <c r="H145" s="40"/>
      <c r="I145" s="42"/>
      <c r="J145" s="40">
        <f t="shared" si="21"/>
        <v>0</v>
      </c>
      <c r="K145" s="40">
        <f t="shared" si="22"/>
        <v>0</v>
      </c>
    </row>
    <row r="146" spans="1:11" x14ac:dyDescent="0.4">
      <c r="A146" s="12"/>
      <c r="B146" s="12"/>
      <c r="C146" s="12"/>
      <c r="D146" s="12"/>
      <c r="E146" s="24"/>
      <c r="F146" s="33">
        <f>SUM(F4:F145)</f>
        <v>7366.05</v>
      </c>
      <c r="G146" s="26"/>
      <c r="H146" s="27"/>
      <c r="I146" s="12">
        <f>SUM(I4:I145)</f>
        <v>0</v>
      </c>
      <c r="J146" s="27"/>
      <c r="K146" s="27"/>
    </row>
    <row r="147" spans="1:11" x14ac:dyDescent="0.4">
      <c r="A147" s="12"/>
      <c r="B147" s="12"/>
      <c r="C147" s="12"/>
      <c r="D147" s="12"/>
      <c r="E147" s="13"/>
      <c r="F147" s="33"/>
      <c r="G147" s="26"/>
      <c r="H147" s="27"/>
      <c r="I147" s="12"/>
      <c r="J147" s="27"/>
      <c r="K147" s="27"/>
    </row>
    <row r="170" spans="1:11" s="14" customFormat="1" x14ac:dyDescent="0.4">
      <c r="A170" s="6"/>
      <c r="B170" s="6"/>
      <c r="C170" s="6"/>
      <c r="D170" s="6"/>
      <c r="E170" s="29"/>
      <c r="G170" s="6"/>
      <c r="H170" s="5"/>
      <c r="I170" s="5"/>
      <c r="J170" s="5"/>
      <c r="K170" s="5"/>
    </row>
  </sheetData>
  <phoneticPr fontId="1"/>
  <printOptions horizontalCentered="1"/>
  <pageMargins left="0.70866141732283472" right="0.51181102362204722" top="0.74803149606299213" bottom="0.55118110236220474" header="0.31496062992125984" footer="0.31496062992125984"/>
  <pageSetup paperSize="9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1"/>
  <sheetViews>
    <sheetView workbookViewId="0">
      <selection activeCell="N15" sqref="N15"/>
    </sheetView>
  </sheetViews>
  <sheetFormatPr defaultRowHeight="13.5" x14ac:dyDescent="0.4"/>
  <cols>
    <col min="1" max="1" width="3.75" style="6" customWidth="1"/>
    <col min="2" max="2" width="14.375" style="6" customWidth="1"/>
    <col min="3" max="3" width="3.75" style="6" customWidth="1"/>
    <col min="4" max="4" width="29.5" style="5" customWidth="1"/>
    <col min="5" max="5" width="11.25" style="14" customWidth="1"/>
    <col min="6" max="6" width="11" style="6" hidden="1" customWidth="1"/>
    <col min="7" max="7" width="0" style="6" hidden="1" customWidth="1"/>
    <col min="8" max="8" width="3.75" style="5" hidden="1" customWidth="1"/>
    <col min="9" max="9" width="0" style="5" hidden="1" customWidth="1"/>
    <col min="10" max="10" width="9" style="5" hidden="1" customWidth="1"/>
    <col min="11" max="12" width="12.5" style="5" hidden="1" customWidth="1"/>
    <col min="13" max="16384" width="9" style="5"/>
  </cols>
  <sheetData>
    <row r="1" spans="1:12" x14ac:dyDescent="0.4">
      <c r="A1" s="4" t="s">
        <v>76</v>
      </c>
    </row>
    <row r="2" spans="1:12" x14ac:dyDescent="0.4">
      <c r="A2" s="15"/>
      <c r="B2" s="43" t="s">
        <v>75</v>
      </c>
      <c r="D2" s="6"/>
      <c r="E2" s="16"/>
    </row>
    <row r="3" spans="1:12" x14ac:dyDescent="0.4">
      <c r="A3" s="7" t="s">
        <v>11</v>
      </c>
      <c r="B3" s="7" t="s">
        <v>0</v>
      </c>
      <c r="C3" s="7" t="s">
        <v>1</v>
      </c>
      <c r="D3" s="7" t="s">
        <v>10</v>
      </c>
      <c r="E3" s="1" t="s">
        <v>3</v>
      </c>
      <c r="F3" s="36" t="s">
        <v>9</v>
      </c>
      <c r="G3" s="38" t="s">
        <v>74</v>
      </c>
      <c r="H3" s="7" t="s">
        <v>12</v>
      </c>
      <c r="I3" s="9" t="s">
        <v>13</v>
      </c>
      <c r="J3" s="8" t="s">
        <v>14</v>
      </c>
      <c r="K3" s="17" t="s">
        <v>66</v>
      </c>
      <c r="L3" s="7" t="s">
        <v>15</v>
      </c>
    </row>
    <row r="4" spans="1:12" x14ac:dyDescent="0.4">
      <c r="A4" s="7">
        <v>1</v>
      </c>
      <c r="B4" s="7" t="s">
        <v>64</v>
      </c>
      <c r="C4" s="7">
        <v>1</v>
      </c>
      <c r="D4" s="3" t="s">
        <v>8</v>
      </c>
      <c r="E4" s="32">
        <f>(9.6*12)+(5*6)</f>
        <v>145.19999999999999</v>
      </c>
      <c r="F4" s="36" t="s">
        <v>68</v>
      </c>
      <c r="G4" s="1"/>
      <c r="H4" s="7">
        <v>5</v>
      </c>
      <c r="I4" s="19">
        <f t="shared" ref="I4:I15" si="0">G4*H4</f>
        <v>0</v>
      </c>
      <c r="J4" s="40">
        <f>I4/E4</f>
        <v>0</v>
      </c>
      <c r="K4" s="11"/>
      <c r="L4" s="34">
        <f>ROUND(K7/24,2)</f>
        <v>0</v>
      </c>
    </row>
    <row r="5" spans="1:12" x14ac:dyDescent="0.4">
      <c r="A5" s="7">
        <v>2</v>
      </c>
      <c r="B5" s="7" t="s">
        <v>64</v>
      </c>
      <c r="C5" s="7">
        <v>1</v>
      </c>
      <c r="D5" s="3" t="s">
        <v>55</v>
      </c>
      <c r="E5" s="32">
        <f>5*6</f>
        <v>30</v>
      </c>
      <c r="F5" s="36" t="s">
        <v>68</v>
      </c>
      <c r="G5" s="1"/>
      <c r="H5" s="7">
        <v>1</v>
      </c>
      <c r="I5" s="19">
        <f t="shared" si="0"/>
        <v>0</v>
      </c>
      <c r="J5" s="40">
        <f t="shared" ref="J5:J15" si="1">I5/E5</f>
        <v>0</v>
      </c>
      <c r="K5" s="11"/>
      <c r="L5" s="34"/>
    </row>
    <row r="6" spans="1:12" x14ac:dyDescent="0.4">
      <c r="A6" s="7">
        <v>3</v>
      </c>
      <c r="B6" s="7" t="s">
        <v>64</v>
      </c>
      <c r="C6" s="7">
        <v>1</v>
      </c>
      <c r="D6" s="3" t="s">
        <v>56</v>
      </c>
      <c r="E6" s="32">
        <f>8*5.3</f>
        <v>42.4</v>
      </c>
      <c r="F6" s="36" t="s">
        <v>68</v>
      </c>
      <c r="G6" s="1"/>
      <c r="H6" s="7">
        <v>2</v>
      </c>
      <c r="I6" s="19">
        <f t="shared" si="0"/>
        <v>0</v>
      </c>
      <c r="J6" s="40">
        <f t="shared" si="1"/>
        <v>0</v>
      </c>
      <c r="K6" s="2" t="s">
        <v>65</v>
      </c>
      <c r="L6" s="11"/>
    </row>
    <row r="7" spans="1:12" x14ac:dyDescent="0.4">
      <c r="A7" s="7">
        <v>4</v>
      </c>
      <c r="B7" s="7" t="s">
        <v>64</v>
      </c>
      <c r="C7" s="7">
        <v>1</v>
      </c>
      <c r="D7" s="3" t="s">
        <v>44</v>
      </c>
      <c r="E7" s="32">
        <f>6.5*4.5</f>
        <v>29.25</v>
      </c>
      <c r="F7" s="36" t="s">
        <v>67</v>
      </c>
      <c r="G7" s="1"/>
      <c r="H7" s="7">
        <v>1</v>
      </c>
      <c r="I7" s="19">
        <f t="shared" si="0"/>
        <v>0</v>
      </c>
      <c r="J7" s="40">
        <f t="shared" si="1"/>
        <v>0</v>
      </c>
      <c r="K7" s="20">
        <f>SUM(I4:I7)</f>
        <v>0</v>
      </c>
      <c r="L7" s="35" t="s">
        <v>47</v>
      </c>
    </row>
    <row r="8" spans="1:12" x14ac:dyDescent="0.4">
      <c r="A8" s="7">
        <v>5</v>
      </c>
      <c r="B8" s="7" t="s">
        <v>64</v>
      </c>
      <c r="C8" s="7">
        <v>1</v>
      </c>
      <c r="D8" s="3" t="s">
        <v>57</v>
      </c>
      <c r="E8" s="32">
        <f>5*3</f>
        <v>15</v>
      </c>
      <c r="F8" s="36" t="s">
        <v>67</v>
      </c>
      <c r="G8" s="1"/>
      <c r="H8" s="7">
        <v>1</v>
      </c>
      <c r="I8" s="19">
        <f t="shared" si="0"/>
        <v>0</v>
      </c>
      <c r="J8" s="40">
        <f t="shared" si="1"/>
        <v>0</v>
      </c>
      <c r="K8" s="23"/>
      <c r="L8" s="10"/>
    </row>
    <row r="9" spans="1:12" x14ac:dyDescent="0.4">
      <c r="A9" s="7">
        <v>6</v>
      </c>
      <c r="B9" s="7" t="s">
        <v>64</v>
      </c>
      <c r="C9" s="7">
        <v>2</v>
      </c>
      <c r="D9" s="3" t="s">
        <v>58</v>
      </c>
      <c r="E9" s="32">
        <f>6.3*10.1</f>
        <v>63.629999999999995</v>
      </c>
      <c r="F9" s="36" t="s">
        <v>70</v>
      </c>
      <c r="G9" s="1"/>
      <c r="H9" s="7">
        <v>2</v>
      </c>
      <c r="I9" s="19">
        <f t="shared" si="0"/>
        <v>0</v>
      </c>
      <c r="J9" s="40">
        <f t="shared" si="1"/>
        <v>0</v>
      </c>
      <c r="K9" s="11"/>
      <c r="L9" s="34">
        <f>ROUND(K12/24,2)</f>
        <v>0</v>
      </c>
    </row>
    <row r="10" spans="1:12" x14ac:dyDescent="0.4">
      <c r="A10" s="7">
        <v>7</v>
      </c>
      <c r="B10" s="7" t="s">
        <v>64</v>
      </c>
      <c r="C10" s="7">
        <v>2</v>
      </c>
      <c r="D10" s="3" t="s">
        <v>59</v>
      </c>
      <c r="E10" s="32">
        <f>6.5*4.4</f>
        <v>28.6</v>
      </c>
      <c r="F10" s="36" t="s">
        <v>67</v>
      </c>
      <c r="G10" s="1"/>
      <c r="H10" s="7">
        <v>2</v>
      </c>
      <c r="I10" s="19">
        <f t="shared" si="0"/>
        <v>0</v>
      </c>
      <c r="J10" s="40">
        <f t="shared" si="1"/>
        <v>0</v>
      </c>
      <c r="K10" s="11"/>
      <c r="L10" s="34"/>
    </row>
    <row r="11" spans="1:12" x14ac:dyDescent="0.4">
      <c r="A11" s="7">
        <v>8</v>
      </c>
      <c r="B11" s="7" t="s">
        <v>64</v>
      </c>
      <c r="C11" s="7">
        <v>2</v>
      </c>
      <c r="D11" s="3" t="s">
        <v>60</v>
      </c>
      <c r="E11" s="32">
        <f>6.5*6.2</f>
        <v>40.300000000000004</v>
      </c>
      <c r="F11" s="36" t="s">
        <v>67</v>
      </c>
      <c r="G11" s="1"/>
      <c r="H11" s="7">
        <v>2</v>
      </c>
      <c r="I11" s="19">
        <f t="shared" si="0"/>
        <v>0</v>
      </c>
      <c r="J11" s="40">
        <f t="shared" si="1"/>
        <v>0</v>
      </c>
      <c r="K11" s="2" t="s">
        <v>69</v>
      </c>
      <c r="L11" s="11"/>
    </row>
    <row r="12" spans="1:12" x14ac:dyDescent="0.4">
      <c r="A12" s="7">
        <v>9</v>
      </c>
      <c r="B12" s="7" t="s">
        <v>64</v>
      </c>
      <c r="C12" s="7">
        <v>2</v>
      </c>
      <c r="D12" s="3" t="s">
        <v>61</v>
      </c>
      <c r="E12" s="32">
        <f>4.3*6.1</f>
        <v>26.229999999999997</v>
      </c>
      <c r="F12" s="36" t="s">
        <v>67</v>
      </c>
      <c r="G12" s="1"/>
      <c r="H12" s="7">
        <v>2</v>
      </c>
      <c r="I12" s="19">
        <f t="shared" si="0"/>
        <v>0</v>
      </c>
      <c r="J12" s="40">
        <f t="shared" si="1"/>
        <v>0</v>
      </c>
      <c r="K12" s="20">
        <f>SUM(I9:I12)</f>
        <v>0</v>
      </c>
      <c r="L12" s="35" t="s">
        <v>47</v>
      </c>
    </row>
    <row r="13" spans="1:12" x14ac:dyDescent="0.4">
      <c r="A13" s="7">
        <v>10</v>
      </c>
      <c r="B13" s="7" t="s">
        <v>64</v>
      </c>
      <c r="C13" s="7">
        <v>2</v>
      </c>
      <c r="D13" s="3" t="s">
        <v>62</v>
      </c>
      <c r="E13" s="32">
        <f>6.2*6.6</f>
        <v>40.92</v>
      </c>
      <c r="F13" s="36" t="s">
        <v>67</v>
      </c>
      <c r="G13" s="1"/>
      <c r="H13" s="7">
        <v>1</v>
      </c>
      <c r="I13" s="19">
        <f t="shared" ref="I13" si="2">G13*H13</f>
        <v>0</v>
      </c>
      <c r="J13" s="40">
        <f t="shared" si="1"/>
        <v>0</v>
      </c>
      <c r="K13" s="21"/>
      <c r="L13" s="35"/>
    </row>
    <row r="14" spans="1:12" x14ac:dyDescent="0.4">
      <c r="A14" s="7">
        <v>11</v>
      </c>
      <c r="B14" s="7" t="s">
        <v>64</v>
      </c>
      <c r="C14" s="7">
        <v>2</v>
      </c>
      <c r="D14" s="3" t="s">
        <v>63</v>
      </c>
      <c r="E14" s="32">
        <f>5.8*6.5</f>
        <v>37.699999999999996</v>
      </c>
      <c r="F14" s="36" t="s">
        <v>67</v>
      </c>
      <c r="G14" s="1"/>
      <c r="H14" s="7">
        <v>1</v>
      </c>
      <c r="I14" s="19">
        <f t="shared" si="0"/>
        <v>0</v>
      </c>
      <c r="J14" s="40">
        <f t="shared" si="1"/>
        <v>0</v>
      </c>
      <c r="K14" s="22"/>
      <c r="L14" s="11"/>
    </row>
    <row r="15" spans="1:12" x14ac:dyDescent="0.4">
      <c r="A15" s="7">
        <v>12</v>
      </c>
      <c r="B15" s="7" t="s">
        <v>64</v>
      </c>
      <c r="C15" s="7">
        <v>2</v>
      </c>
      <c r="D15" s="3" t="s">
        <v>36</v>
      </c>
      <c r="E15" s="32">
        <f>5.8*4.5</f>
        <v>26.099999999999998</v>
      </c>
      <c r="F15" s="36" t="s">
        <v>67</v>
      </c>
      <c r="G15" s="1"/>
      <c r="H15" s="7">
        <v>1</v>
      </c>
      <c r="I15" s="19">
        <f t="shared" si="0"/>
        <v>0</v>
      </c>
      <c r="J15" s="40">
        <f t="shared" si="1"/>
        <v>0</v>
      </c>
      <c r="K15" s="23"/>
      <c r="L15" s="10"/>
    </row>
    <row r="16" spans="1:12" x14ac:dyDescent="0.4">
      <c r="A16" s="12"/>
      <c r="B16" s="12"/>
      <c r="C16" s="12"/>
      <c r="D16" s="24"/>
      <c r="E16" s="33">
        <f>SUM(E4:E15)</f>
        <v>525.33000000000004</v>
      </c>
      <c r="F16" s="26"/>
      <c r="G16" s="25"/>
      <c r="H16" s="12">
        <f>SUM(H4:H15)</f>
        <v>21</v>
      </c>
      <c r="I16" s="27"/>
      <c r="J16" s="27"/>
      <c r="K16" s="27"/>
      <c r="L16" s="28"/>
    </row>
    <row r="17" spans="1:12" x14ac:dyDescent="0.4">
      <c r="A17" s="12"/>
      <c r="B17" s="12"/>
      <c r="C17" s="12"/>
      <c r="D17" s="13"/>
      <c r="E17" s="33"/>
      <c r="F17" s="26"/>
      <c r="G17" s="25"/>
      <c r="H17" s="12"/>
      <c r="I17" s="27"/>
      <c r="J17" s="27"/>
      <c r="K17" s="27"/>
      <c r="L17" s="28"/>
    </row>
    <row r="18" spans="1:12" x14ac:dyDescent="0.4">
      <c r="A18" s="12"/>
      <c r="B18" s="37" t="s">
        <v>71</v>
      </c>
      <c r="C18" s="12"/>
      <c r="D18" s="13"/>
      <c r="E18" s="33"/>
      <c r="F18" s="26"/>
      <c r="G18" s="25"/>
      <c r="H18" s="12"/>
      <c r="I18" s="27"/>
      <c r="J18" s="27"/>
      <c r="K18" s="27"/>
      <c r="L18" s="28"/>
    </row>
    <row r="41" spans="1:12" s="14" customFormat="1" x14ac:dyDescent="0.4">
      <c r="A41" s="6"/>
      <c r="B41" s="6"/>
      <c r="C41" s="6"/>
      <c r="D41" s="29"/>
      <c r="F41" s="6"/>
      <c r="G41" s="6"/>
      <c r="H41" s="5"/>
      <c r="I41" s="5"/>
      <c r="J41" s="5"/>
      <c r="K41" s="5"/>
      <c r="L41" s="5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別紙２　工学(C0棟-C6棟)</vt:lpstr>
      <vt:lpstr>別紙４　湖沼実験施設</vt:lpstr>
      <vt:lpstr>'別紙２　工学(C0棟-C6棟)'!Print_Titles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藤木　良和</dc:creator>
  <cp:lastModifiedBy>日比　大希</cp:lastModifiedBy>
  <cp:lastPrinted>2019-11-02T04:28:02Z</cp:lastPrinted>
  <dcterms:created xsi:type="dcterms:W3CDTF">2018-12-25T07:18:21Z</dcterms:created>
  <dcterms:modified xsi:type="dcterms:W3CDTF">2019-11-20T09:27:55Z</dcterms:modified>
</cp:coreProperties>
</file>